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S:\Seta\Div Euroasesoria\Proyectos\P 061 eDUSI 2015\003 Gestion\000 Asistencia Tecnica\12 Informe Permanente ML\Datos 2021\Evolucion anual\"/>
    </mc:Choice>
  </mc:AlternateContent>
  <xr:revisionPtr revIDLastSave="0" documentId="13_ncr:1_{D4BDB383-7BCF-47CF-8344-6377E2DC20F6}" xr6:coauthVersionLast="47" xr6:coauthVersionMax="47" xr10:uidLastSave="{00000000-0000-0000-0000-000000000000}"/>
  <bookViews>
    <workbookView xWindow="-120" yWindow="-120" windowWidth="29040" windowHeight="15840" xr2:uid="{00000000-000D-0000-FFFF-FFFF00000000}"/>
  </bookViews>
  <sheets>
    <sheet name="Info" sheetId="7" r:id="rId1"/>
    <sheet name="Población Badajoz" sheetId="1" r:id="rId2"/>
    <sheet name="PEEA-Desempleo" sheetId="2" r:id="rId3"/>
    <sheet name="Desempleo Sexo-Edad" sheetId="3" r:id="rId4"/>
    <sheet name="Desempleo Sexo-Estudios" sheetId="4" r:id="rId5"/>
    <sheet name="Desempleo Sectores-Sexo" sheetId="5" r:id="rId6"/>
    <sheet name="Ocupaciones más demandadas" sheetId="6" r:id="rId7"/>
    <sheet name="Evolucion ocupacns + demandadas" sheetId="8" r:id="rId8"/>
  </sheets>
  <definedNames>
    <definedName name="Evolucion_ocupacns___demandadas__A9">'Ocupaciones más demandadas'!$B$10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 i="6" l="1"/>
  <c r="H13" i="6"/>
  <c r="H12" i="6"/>
  <c r="H11" i="6"/>
  <c r="H10" i="6"/>
  <c r="H14" i="6"/>
  <c r="H15" i="6"/>
  <c r="H16" i="6"/>
  <c r="H17" i="6"/>
  <c r="H18" i="6"/>
  <c r="H19" i="6"/>
  <c r="F10" i="6"/>
  <c r="C20" i="6"/>
  <c r="BT15" i="5"/>
  <c r="BU15" i="5" s="1"/>
  <c r="BQ15" i="5"/>
  <c r="BT14" i="5"/>
  <c r="BU14" i="5" s="1"/>
  <c r="BQ14" i="5"/>
  <c r="BT13" i="5"/>
  <c r="BU13" i="5" s="1"/>
  <c r="BQ13" i="5"/>
  <c r="BT12" i="5"/>
  <c r="BU12" i="5" s="1"/>
  <c r="BQ12" i="5"/>
  <c r="BT11" i="5"/>
  <c r="BU11" i="5" s="1"/>
  <c r="BQ11" i="5"/>
  <c r="BT10" i="5"/>
  <c r="BU10" i="5" s="1"/>
  <c r="BQ10" i="5"/>
  <c r="BN15" i="5"/>
  <c r="BO15" i="5" s="1"/>
  <c r="BK15" i="5"/>
  <c r="BN14" i="5"/>
  <c r="BO14" i="5" s="1"/>
  <c r="BK14" i="5"/>
  <c r="BN13" i="5"/>
  <c r="BO13" i="5" s="1"/>
  <c r="BK13" i="5"/>
  <c r="BN12" i="5"/>
  <c r="BO12" i="5" s="1"/>
  <c r="BK12" i="5"/>
  <c r="BN11" i="5"/>
  <c r="BO11" i="5" s="1"/>
  <c r="BK11" i="5"/>
  <c r="BN10" i="5"/>
  <c r="BO10" i="5" s="1"/>
  <c r="BK10" i="5"/>
  <c r="BH15" i="5"/>
  <c r="BI15" i="5" s="1"/>
  <c r="BG15" i="5"/>
  <c r="BE15" i="5"/>
  <c r="BH14" i="5"/>
  <c r="BI14" i="5" s="1"/>
  <c r="BG14" i="5"/>
  <c r="BE14" i="5"/>
  <c r="BH13" i="5"/>
  <c r="BI13" i="5" s="1"/>
  <c r="BG13" i="5"/>
  <c r="BE13" i="5"/>
  <c r="BH12" i="5"/>
  <c r="BI12" i="5" s="1"/>
  <c r="BG12" i="5"/>
  <c r="BE12" i="5"/>
  <c r="BH11" i="5"/>
  <c r="BI11" i="5" s="1"/>
  <c r="BG11" i="5"/>
  <c r="BE11" i="5"/>
  <c r="BH10" i="5"/>
  <c r="BI10" i="5" s="1"/>
  <c r="BG10" i="5"/>
  <c r="BE10" i="5"/>
  <c r="BB15" i="5"/>
  <c r="BC15" i="5" s="1"/>
  <c r="AY15" i="5"/>
  <c r="BB14" i="5"/>
  <c r="BC14" i="5" s="1"/>
  <c r="AY14" i="5"/>
  <c r="BB13" i="5"/>
  <c r="BC13" i="5" s="1"/>
  <c r="AY13" i="5"/>
  <c r="BB12" i="5"/>
  <c r="BC12" i="5" s="1"/>
  <c r="AY12" i="5"/>
  <c r="BB11" i="5"/>
  <c r="BC11" i="5" s="1"/>
  <c r="AY11" i="5"/>
  <c r="BB10" i="5"/>
  <c r="BC10" i="5" s="1"/>
  <c r="AY10" i="5"/>
  <c r="AV15" i="5"/>
  <c r="AW15" i="5" s="1"/>
  <c r="AS15" i="5"/>
  <c r="AV14" i="5"/>
  <c r="AW14" i="5" s="1"/>
  <c r="AS14" i="5"/>
  <c r="AV13" i="5"/>
  <c r="AW13" i="5" s="1"/>
  <c r="AS13" i="5"/>
  <c r="AV12" i="5"/>
  <c r="AW12" i="5" s="1"/>
  <c r="AS12" i="5"/>
  <c r="AV11" i="5"/>
  <c r="AW11" i="5" s="1"/>
  <c r="AS11" i="5"/>
  <c r="AV10" i="5"/>
  <c r="AW10" i="5" s="1"/>
  <c r="AS10" i="5"/>
  <c r="AP15" i="5"/>
  <c r="AQ15" i="5" s="1"/>
  <c r="AM15" i="5"/>
  <c r="AP14" i="5"/>
  <c r="AQ14" i="5" s="1"/>
  <c r="AM14" i="5"/>
  <c r="AP13" i="5"/>
  <c r="AQ13" i="5" s="1"/>
  <c r="AM13" i="5"/>
  <c r="AP12" i="5"/>
  <c r="AQ12" i="5" s="1"/>
  <c r="AM12" i="5"/>
  <c r="AP11" i="5"/>
  <c r="AQ11" i="5" s="1"/>
  <c r="AM11" i="5"/>
  <c r="AP10" i="5"/>
  <c r="AQ10" i="5" s="1"/>
  <c r="AM10" i="5"/>
  <c r="AJ15" i="5"/>
  <c r="AK15" i="5" s="1"/>
  <c r="AG15" i="5"/>
  <c r="AJ14" i="5"/>
  <c r="AK14" i="5" s="1"/>
  <c r="AG14" i="5"/>
  <c r="AJ13" i="5"/>
  <c r="AK13" i="5" s="1"/>
  <c r="AG13" i="5"/>
  <c r="AJ12" i="5"/>
  <c r="AK12" i="5" s="1"/>
  <c r="AG12" i="5"/>
  <c r="AJ11" i="5"/>
  <c r="AK11" i="5" s="1"/>
  <c r="AG11" i="5"/>
  <c r="AJ10" i="5"/>
  <c r="AK10" i="5" s="1"/>
  <c r="AG10" i="5"/>
  <c r="AD15" i="5"/>
  <c r="AE15" i="5" s="1"/>
  <c r="AA15" i="5"/>
  <c r="AD14" i="5"/>
  <c r="AE14" i="5" s="1"/>
  <c r="AA14" i="5"/>
  <c r="AD13" i="5"/>
  <c r="AE13" i="5" s="1"/>
  <c r="AA13" i="5"/>
  <c r="AD12" i="5"/>
  <c r="AE12" i="5" s="1"/>
  <c r="AA12" i="5"/>
  <c r="AD11" i="5"/>
  <c r="AE11" i="5" s="1"/>
  <c r="AA11" i="5"/>
  <c r="AD10" i="5"/>
  <c r="AE10" i="5" s="1"/>
  <c r="AA10" i="5"/>
  <c r="Y16" i="5"/>
  <c r="V16" i="5"/>
  <c r="T16" i="5"/>
  <c r="X15" i="5"/>
  <c r="W15" i="5" s="1"/>
  <c r="X14" i="5"/>
  <c r="W14" i="5" s="1"/>
  <c r="X13" i="5"/>
  <c r="W13" i="5" s="1"/>
  <c r="X12" i="5"/>
  <c r="W12" i="5" s="1"/>
  <c r="X11" i="5"/>
  <c r="W11" i="5" s="1"/>
  <c r="X10" i="5"/>
  <c r="W10" i="5" s="1"/>
  <c r="S16" i="5"/>
  <c r="Q16" i="5"/>
  <c r="O16" i="5"/>
  <c r="M16" i="5"/>
  <c r="K16" i="5"/>
  <c r="I16" i="5"/>
  <c r="G16" i="5"/>
  <c r="H16" i="5"/>
  <c r="C16" i="5"/>
  <c r="E16" i="5"/>
  <c r="F16" i="5"/>
  <c r="P16" i="5"/>
  <c r="N16" i="5"/>
  <c r="R15" i="5"/>
  <c r="Q15" i="5" s="1"/>
  <c r="R14" i="5"/>
  <c r="Q14" i="5" s="1"/>
  <c r="R13" i="5"/>
  <c r="Q13" i="5" s="1"/>
  <c r="R12" i="5"/>
  <c r="Q12" i="5" s="1"/>
  <c r="R11" i="5"/>
  <c r="Q11" i="5" s="1"/>
  <c r="R10" i="5"/>
  <c r="Q10" i="5" s="1"/>
  <c r="J16" i="5"/>
  <c r="L15" i="5"/>
  <c r="K15" i="5" s="1"/>
  <c r="L14" i="5"/>
  <c r="K14" i="5" s="1"/>
  <c r="L13" i="5"/>
  <c r="K13" i="5" s="1"/>
  <c r="L12" i="5"/>
  <c r="K12" i="5" s="1"/>
  <c r="L11" i="5"/>
  <c r="K11" i="5" s="1"/>
  <c r="L10" i="5"/>
  <c r="K10" i="5" s="1"/>
  <c r="D16" i="5"/>
  <c r="B16" i="5"/>
  <c r="F15" i="5"/>
  <c r="E15" i="5" s="1"/>
  <c r="F14" i="5"/>
  <c r="E14" i="5" s="1"/>
  <c r="F13" i="5"/>
  <c r="E13" i="5" s="1"/>
  <c r="F12" i="5"/>
  <c r="E12" i="5" s="1"/>
  <c r="F11" i="5"/>
  <c r="E11" i="5" s="1"/>
  <c r="F10" i="5"/>
  <c r="E10" i="5" s="1"/>
  <c r="AX19" i="4"/>
  <c r="AO19" i="4"/>
  <c r="AM19" i="4"/>
  <c r="AP19" i="4"/>
  <c r="BR19" i="4"/>
  <c r="BP19" i="4"/>
  <c r="BL19" i="4"/>
  <c r="BJ19" i="4"/>
  <c r="BF19" i="4"/>
  <c r="BD19" i="4"/>
  <c r="AZ19" i="4"/>
  <c r="AT19" i="4"/>
  <c r="AR19" i="4"/>
  <c r="AN19" i="4"/>
  <c r="AL19" i="4"/>
  <c r="AH19" i="4"/>
  <c r="AF19" i="4"/>
  <c r="AB19" i="4"/>
  <c r="Z19" i="4"/>
  <c r="M19" i="4"/>
  <c r="L19" i="4"/>
  <c r="C34" i="4"/>
  <c r="K19" i="4"/>
  <c r="I19" i="4"/>
  <c r="C19" i="4"/>
  <c r="D19" i="4"/>
  <c r="BT11" i="2"/>
  <c r="BT12" i="2"/>
  <c r="BT13" i="2"/>
  <c r="BT14" i="2"/>
  <c r="BT15" i="2"/>
  <c r="BT16" i="2"/>
  <c r="BT17" i="2"/>
  <c r="BT18" i="2"/>
  <c r="BT19" i="2"/>
  <c r="BQ11" i="2"/>
  <c r="BQ12" i="2"/>
  <c r="BQ13" i="2"/>
  <c r="BQ14" i="2"/>
  <c r="BQ15" i="2"/>
  <c r="BQ16" i="2"/>
  <c r="BQ17" i="2"/>
  <c r="BQ18" i="2"/>
  <c r="BQ19" i="2"/>
  <c r="BT10" i="2"/>
  <c r="BQ10" i="2"/>
  <c r="BN11" i="2"/>
  <c r="BN12" i="2"/>
  <c r="BN13" i="2"/>
  <c r="BN14" i="2"/>
  <c r="BN15" i="2"/>
  <c r="BN16" i="2"/>
  <c r="BN17" i="2"/>
  <c r="BN18" i="2"/>
  <c r="BN19" i="2"/>
  <c r="BK11" i="2"/>
  <c r="BK12" i="2"/>
  <c r="BK13" i="2"/>
  <c r="BK14" i="2"/>
  <c r="BK15" i="2"/>
  <c r="BK16" i="2"/>
  <c r="BK17" i="2"/>
  <c r="BK18" i="2"/>
  <c r="BK19" i="2"/>
  <c r="BN10" i="2"/>
  <c r="BK10" i="2"/>
  <c r="BH11" i="2"/>
  <c r="BH12" i="2"/>
  <c r="BH13" i="2"/>
  <c r="BH14" i="2"/>
  <c r="BH15" i="2"/>
  <c r="BH16" i="2"/>
  <c r="BH17" i="2"/>
  <c r="BH18" i="2"/>
  <c r="BH19" i="2"/>
  <c r="BE11" i="2"/>
  <c r="BE12" i="2"/>
  <c r="BE13" i="2"/>
  <c r="BE14" i="2"/>
  <c r="BE15" i="2"/>
  <c r="BE16" i="2"/>
  <c r="BE17" i="2"/>
  <c r="BE18" i="2"/>
  <c r="BE19" i="2"/>
  <c r="BH10" i="2"/>
  <c r="BE10" i="2"/>
  <c r="BB11" i="2"/>
  <c r="BB12" i="2"/>
  <c r="BB13" i="2"/>
  <c r="BB14" i="2"/>
  <c r="BB15" i="2"/>
  <c r="BB16" i="2"/>
  <c r="BB17" i="2"/>
  <c r="BB18" i="2"/>
  <c r="BB19" i="2"/>
  <c r="AY11" i="2"/>
  <c r="AY12" i="2"/>
  <c r="AY13" i="2"/>
  <c r="AY14" i="2"/>
  <c r="AY15" i="2"/>
  <c r="AY16" i="2"/>
  <c r="AY17" i="2"/>
  <c r="AY18" i="2"/>
  <c r="AY19" i="2"/>
  <c r="BB10" i="2"/>
  <c r="AY10" i="2"/>
  <c r="AV11" i="2"/>
  <c r="AV12" i="2"/>
  <c r="AV13" i="2"/>
  <c r="AV14" i="2"/>
  <c r="AV15" i="2"/>
  <c r="AV16" i="2"/>
  <c r="AV17" i="2"/>
  <c r="AV18" i="2"/>
  <c r="AV19" i="2"/>
  <c r="AS11" i="2"/>
  <c r="AS12" i="2"/>
  <c r="AS13" i="2"/>
  <c r="AS14" i="2"/>
  <c r="AS15" i="2"/>
  <c r="AS16" i="2"/>
  <c r="AS17" i="2"/>
  <c r="AS18" i="2"/>
  <c r="AS19" i="2"/>
  <c r="AV10" i="2"/>
  <c r="AS10" i="2"/>
  <c r="AP11" i="2"/>
  <c r="AP12" i="2"/>
  <c r="AP13" i="2"/>
  <c r="AP14" i="2"/>
  <c r="AP15" i="2"/>
  <c r="AP16" i="2"/>
  <c r="AP17" i="2"/>
  <c r="AP18" i="2"/>
  <c r="AP19" i="2"/>
  <c r="AM11" i="2"/>
  <c r="AM12" i="2"/>
  <c r="AM13" i="2"/>
  <c r="AM14" i="2"/>
  <c r="AM15" i="2"/>
  <c r="AM16" i="2"/>
  <c r="AM17" i="2"/>
  <c r="AM18" i="2"/>
  <c r="AM19" i="2"/>
  <c r="AP10" i="2"/>
  <c r="AM10" i="2"/>
  <c r="AJ11" i="2"/>
  <c r="AJ12" i="2"/>
  <c r="AJ13" i="2"/>
  <c r="AJ14" i="2"/>
  <c r="AJ15" i="2"/>
  <c r="AJ16" i="2"/>
  <c r="AJ17" i="2"/>
  <c r="AJ18" i="2"/>
  <c r="AJ19" i="2"/>
  <c r="AG11" i="2"/>
  <c r="AG12" i="2"/>
  <c r="AG13" i="2"/>
  <c r="AG14" i="2"/>
  <c r="AG15" i="2"/>
  <c r="AG16" i="2"/>
  <c r="AG17" i="2"/>
  <c r="AG18" i="2"/>
  <c r="AG19" i="2"/>
  <c r="AJ10" i="2"/>
  <c r="AG10" i="2"/>
  <c r="AD11" i="2"/>
  <c r="AD12" i="2"/>
  <c r="AD13" i="2"/>
  <c r="AD14" i="2"/>
  <c r="AD15" i="2"/>
  <c r="AD16" i="2"/>
  <c r="AD17" i="2"/>
  <c r="AD18" i="2"/>
  <c r="AD19" i="2"/>
  <c r="AD10" i="2"/>
  <c r="AA19" i="2"/>
  <c r="AA11" i="2"/>
  <c r="AA12" i="2"/>
  <c r="AA13" i="2"/>
  <c r="AA14" i="2"/>
  <c r="AA15" i="2"/>
  <c r="AA16" i="2"/>
  <c r="AA17" i="2"/>
  <c r="AA18" i="2"/>
  <c r="AA10" i="2"/>
  <c r="X11" i="2"/>
  <c r="X12" i="2"/>
  <c r="X13" i="2"/>
  <c r="X14" i="2"/>
  <c r="X15" i="2"/>
  <c r="X16" i="2"/>
  <c r="X17" i="2"/>
  <c r="X18" i="2"/>
  <c r="X19" i="2"/>
  <c r="X10" i="2"/>
  <c r="U11" i="2"/>
  <c r="U12" i="2"/>
  <c r="U13" i="2"/>
  <c r="U14" i="2"/>
  <c r="U15" i="2"/>
  <c r="U16" i="2"/>
  <c r="U17" i="2"/>
  <c r="U18" i="2"/>
  <c r="U19" i="2"/>
  <c r="U10" i="2"/>
  <c r="BS10" i="5" l="1"/>
  <c r="BS11" i="5"/>
  <c r="BS12" i="5"/>
  <c r="BS13" i="5"/>
  <c r="BS14" i="5"/>
  <c r="BS15" i="5"/>
  <c r="BM10" i="5"/>
  <c r="BM11" i="5"/>
  <c r="BM12" i="5"/>
  <c r="BM13" i="5"/>
  <c r="BM14" i="5"/>
  <c r="BM15" i="5"/>
  <c r="BA10" i="5"/>
  <c r="BA11" i="5"/>
  <c r="BA12" i="5"/>
  <c r="BA13" i="5"/>
  <c r="BA14" i="5"/>
  <c r="BA15" i="5"/>
  <c r="AU10" i="5"/>
  <c r="AU11" i="5"/>
  <c r="AU12" i="5"/>
  <c r="AU13" i="5"/>
  <c r="AU14" i="5"/>
  <c r="AU15" i="5"/>
  <c r="AO10" i="5"/>
  <c r="AO11" i="5"/>
  <c r="AO12" i="5"/>
  <c r="AO13" i="5"/>
  <c r="AO14" i="5"/>
  <c r="AO15" i="5"/>
  <c r="AI10" i="5"/>
  <c r="AI11" i="5"/>
  <c r="AI12" i="5"/>
  <c r="AI13" i="5"/>
  <c r="AI14" i="5"/>
  <c r="AI15" i="5"/>
  <c r="AC10" i="5"/>
  <c r="AC11" i="5"/>
  <c r="AC12" i="5"/>
  <c r="AC13" i="5"/>
  <c r="AC14" i="5"/>
  <c r="AC15" i="5"/>
  <c r="Y10" i="5"/>
  <c r="Y11" i="5"/>
  <c r="Y12" i="5"/>
  <c r="Y13" i="5"/>
  <c r="Y14" i="5"/>
  <c r="Y15" i="5"/>
  <c r="U10" i="5"/>
  <c r="U11" i="5"/>
  <c r="U12" i="5"/>
  <c r="U13" i="5"/>
  <c r="U14" i="5"/>
  <c r="U15" i="5"/>
  <c r="X16" i="5"/>
  <c r="S10" i="5"/>
  <c r="S11" i="5"/>
  <c r="S12" i="5"/>
  <c r="S13" i="5"/>
  <c r="S14" i="5"/>
  <c r="S15" i="5"/>
  <c r="O10" i="5"/>
  <c r="O11" i="5"/>
  <c r="O12" i="5"/>
  <c r="O13" i="5"/>
  <c r="O14" i="5"/>
  <c r="O15" i="5"/>
  <c r="R16" i="5"/>
  <c r="M10" i="5"/>
  <c r="M11" i="5"/>
  <c r="M12" i="5"/>
  <c r="M13" i="5"/>
  <c r="M14" i="5"/>
  <c r="M15" i="5"/>
  <c r="I10" i="5"/>
  <c r="I11" i="5"/>
  <c r="I12" i="5"/>
  <c r="I13" i="5"/>
  <c r="I14" i="5"/>
  <c r="I15" i="5"/>
  <c r="L16" i="5"/>
  <c r="G11" i="5"/>
  <c r="G15" i="5"/>
  <c r="C10" i="5"/>
  <c r="C11" i="5"/>
  <c r="C12" i="5"/>
  <c r="C13" i="5"/>
  <c r="C14" i="5"/>
  <c r="C15" i="5"/>
  <c r="BT19" i="4"/>
  <c r="BU19" i="4" s="1"/>
  <c r="BN19" i="4"/>
  <c r="BO19" i="4" s="1"/>
  <c r="BH19" i="4"/>
  <c r="BI19" i="4" s="1"/>
  <c r="BB19" i="4"/>
  <c r="BC19" i="4" s="1"/>
  <c r="AV19" i="4"/>
  <c r="AW19" i="4" s="1"/>
  <c r="AQ19" i="4"/>
  <c r="AJ19" i="4"/>
  <c r="AD19" i="4"/>
  <c r="AE19" i="4" s="1"/>
  <c r="BR16" i="5"/>
  <c r="BP16" i="5"/>
  <c r="BL16" i="5"/>
  <c r="BJ16" i="5"/>
  <c r="BF16" i="5"/>
  <c r="BD16" i="5"/>
  <c r="AZ16" i="5"/>
  <c r="AX16" i="5"/>
  <c r="AT16" i="5"/>
  <c r="AR16" i="5"/>
  <c r="AN16" i="5"/>
  <c r="AL16" i="5"/>
  <c r="AH16" i="5"/>
  <c r="AF16" i="5"/>
  <c r="AB16" i="5"/>
  <c r="Z16" i="5"/>
  <c r="BT18" i="4"/>
  <c r="BT17" i="4"/>
  <c r="BT16" i="4"/>
  <c r="BT15" i="4"/>
  <c r="BT14" i="4"/>
  <c r="BT13" i="4"/>
  <c r="BT12" i="4"/>
  <c r="BT11" i="4"/>
  <c r="BT10" i="4"/>
  <c r="BN18" i="4"/>
  <c r="BN17" i="4"/>
  <c r="BN16" i="4"/>
  <c r="BN15" i="4"/>
  <c r="BN14" i="4"/>
  <c r="BN13" i="4"/>
  <c r="BN12" i="4"/>
  <c r="BN11" i="4"/>
  <c r="BN10" i="4"/>
  <c r="BH18" i="4"/>
  <c r="BH17" i="4"/>
  <c r="BH16" i="4"/>
  <c r="BH15" i="4"/>
  <c r="BH14" i="4"/>
  <c r="BH13" i="4"/>
  <c r="BH12" i="4"/>
  <c r="BH11" i="4"/>
  <c r="BH10" i="4"/>
  <c r="BB18" i="4"/>
  <c r="BB17" i="4"/>
  <c r="BB16" i="4"/>
  <c r="BB15" i="4"/>
  <c r="BB14" i="4"/>
  <c r="BB13" i="4"/>
  <c r="BB12" i="4"/>
  <c r="BB11" i="4"/>
  <c r="BB10" i="4"/>
  <c r="AV18" i="4"/>
  <c r="AV17" i="4"/>
  <c r="AV16" i="4"/>
  <c r="AV15" i="4"/>
  <c r="AV14" i="4"/>
  <c r="AV13" i="4"/>
  <c r="AV12" i="4"/>
  <c r="AV11" i="4"/>
  <c r="AV10" i="4"/>
  <c r="AP18" i="4"/>
  <c r="AP17" i="4"/>
  <c r="AP16" i="4"/>
  <c r="AP15" i="4"/>
  <c r="AP14" i="4"/>
  <c r="AP13" i="4"/>
  <c r="AP12" i="4"/>
  <c r="AP11" i="4"/>
  <c r="AP10" i="4"/>
  <c r="AJ18" i="4"/>
  <c r="AJ17" i="4"/>
  <c r="AJ16" i="4"/>
  <c r="AJ15" i="4"/>
  <c r="AJ14" i="4"/>
  <c r="AJ13" i="4"/>
  <c r="AJ12" i="4"/>
  <c r="AJ11" i="4"/>
  <c r="AJ10" i="4"/>
  <c r="AD18" i="4"/>
  <c r="AD17" i="4"/>
  <c r="AD16" i="4"/>
  <c r="AD15" i="4"/>
  <c r="AD14" i="4"/>
  <c r="AD13" i="4"/>
  <c r="AD12" i="4"/>
  <c r="AD11" i="4"/>
  <c r="AD10" i="4"/>
  <c r="V19" i="4"/>
  <c r="T19" i="4"/>
  <c r="X18" i="4"/>
  <c r="X17" i="4"/>
  <c r="X16" i="4"/>
  <c r="X15" i="4"/>
  <c r="X14" i="4"/>
  <c r="X13" i="4"/>
  <c r="X12" i="4"/>
  <c r="X11" i="4"/>
  <c r="X10" i="4"/>
  <c r="P19" i="4"/>
  <c r="N19" i="4"/>
  <c r="R18" i="4"/>
  <c r="R17" i="4"/>
  <c r="R16" i="4"/>
  <c r="R15" i="4"/>
  <c r="R14" i="4"/>
  <c r="R13" i="4"/>
  <c r="R12" i="4"/>
  <c r="R11" i="4"/>
  <c r="R10" i="4"/>
  <c r="J19" i="4"/>
  <c r="H19" i="4"/>
  <c r="L18" i="4"/>
  <c r="L17" i="4"/>
  <c r="L16" i="4"/>
  <c r="L15" i="4"/>
  <c r="L14" i="4"/>
  <c r="L13" i="4"/>
  <c r="L12" i="4"/>
  <c r="L11" i="4"/>
  <c r="L10" i="4"/>
  <c r="BS20" i="2"/>
  <c r="BP20" i="2"/>
  <c r="BU19" i="2"/>
  <c r="BR19" i="2"/>
  <c r="BU18" i="2"/>
  <c r="BR18" i="2"/>
  <c r="BU17" i="2"/>
  <c r="BR17" i="2"/>
  <c r="BU16" i="2"/>
  <c r="BR16" i="2"/>
  <c r="BU15" i="2"/>
  <c r="BR15" i="2"/>
  <c r="BU14" i="2"/>
  <c r="BR14" i="2"/>
  <c r="BU13" i="2"/>
  <c r="BR13" i="2"/>
  <c r="BU12" i="2"/>
  <c r="BR12" i="2"/>
  <c r="BU11" i="2"/>
  <c r="BR11" i="2"/>
  <c r="BM20" i="2"/>
  <c r="BJ20" i="2"/>
  <c r="BO19" i="2"/>
  <c r="BL19" i="2"/>
  <c r="BO18" i="2"/>
  <c r="BL18" i="2"/>
  <c r="BO17" i="2"/>
  <c r="BL17" i="2"/>
  <c r="BO16" i="2"/>
  <c r="BL16" i="2"/>
  <c r="BO15" i="2"/>
  <c r="BL15" i="2"/>
  <c r="BO14" i="2"/>
  <c r="BL14" i="2"/>
  <c r="BO13" i="2"/>
  <c r="BL13" i="2"/>
  <c r="BO12" i="2"/>
  <c r="BL12" i="2"/>
  <c r="BO11" i="2"/>
  <c r="BL11" i="2"/>
  <c r="BN20" i="2"/>
  <c r="BK20" i="2"/>
  <c r="BG20" i="2"/>
  <c r="BD20" i="2"/>
  <c r="BI19" i="2"/>
  <c r="BF19" i="2"/>
  <c r="BI18" i="2"/>
  <c r="BF18" i="2"/>
  <c r="BI17" i="2"/>
  <c r="BF17" i="2"/>
  <c r="BI16" i="2"/>
  <c r="BF16" i="2"/>
  <c r="BI15" i="2"/>
  <c r="BF15" i="2"/>
  <c r="BI14" i="2"/>
  <c r="BF14" i="2"/>
  <c r="BI13" i="2"/>
  <c r="BF13" i="2"/>
  <c r="BI12" i="2"/>
  <c r="BF12" i="2"/>
  <c r="BI11" i="2"/>
  <c r="BF11" i="2"/>
  <c r="BA20" i="2"/>
  <c r="AX20" i="2"/>
  <c r="BC19" i="2"/>
  <c r="AZ19" i="2"/>
  <c r="BC18" i="2"/>
  <c r="AZ18" i="2"/>
  <c r="BC17" i="2"/>
  <c r="AZ17" i="2"/>
  <c r="BC16" i="2"/>
  <c r="AZ16" i="2"/>
  <c r="BC15" i="2"/>
  <c r="AZ15" i="2"/>
  <c r="BC14" i="2"/>
  <c r="AZ14" i="2"/>
  <c r="BC13" i="2"/>
  <c r="AZ13" i="2"/>
  <c r="BC12" i="2"/>
  <c r="AZ12" i="2"/>
  <c r="BC11" i="2"/>
  <c r="AZ11" i="2"/>
  <c r="BB20" i="2"/>
  <c r="AY20" i="2"/>
  <c r="AZ20" i="2" s="1"/>
  <c r="AU20" i="2"/>
  <c r="AR20" i="2"/>
  <c r="AW19" i="2"/>
  <c r="AT19" i="2"/>
  <c r="AW18" i="2"/>
  <c r="AT18" i="2"/>
  <c r="AW17" i="2"/>
  <c r="AT17" i="2"/>
  <c r="AW16" i="2"/>
  <c r="AT16" i="2"/>
  <c r="AW15" i="2"/>
  <c r="AT15" i="2"/>
  <c r="AW14" i="2"/>
  <c r="AT14" i="2"/>
  <c r="AW13" i="2"/>
  <c r="AT13" i="2"/>
  <c r="AW12" i="2"/>
  <c r="AT12" i="2"/>
  <c r="AW11" i="2"/>
  <c r="AT11" i="2"/>
  <c r="AO20" i="2"/>
  <c r="AL20" i="2"/>
  <c r="AQ19" i="2"/>
  <c r="AN19" i="2"/>
  <c r="AQ18" i="2"/>
  <c r="AN18" i="2"/>
  <c r="AQ17" i="2"/>
  <c r="AN17" i="2"/>
  <c r="AQ16" i="2"/>
  <c r="AN16" i="2"/>
  <c r="AQ15" i="2"/>
  <c r="AN15" i="2"/>
  <c r="AQ14" i="2"/>
  <c r="AN14" i="2"/>
  <c r="AQ13" i="2"/>
  <c r="AN13" i="2"/>
  <c r="AQ12" i="2"/>
  <c r="AN12" i="2"/>
  <c r="AQ11" i="2"/>
  <c r="AN11" i="2"/>
  <c r="AQ10" i="2"/>
  <c r="AM20" i="2"/>
  <c r="AI20" i="2"/>
  <c r="AF20" i="2"/>
  <c r="AK19" i="2"/>
  <c r="AH19" i="2"/>
  <c r="AK18" i="2"/>
  <c r="AH18" i="2"/>
  <c r="AK17" i="2"/>
  <c r="AH17" i="2"/>
  <c r="AK16" i="2"/>
  <c r="AH16" i="2"/>
  <c r="AK15" i="2"/>
  <c r="AH15" i="2"/>
  <c r="AK14" i="2"/>
  <c r="AH14" i="2"/>
  <c r="AK13" i="2"/>
  <c r="AH13" i="2"/>
  <c r="AK12" i="2"/>
  <c r="AH12" i="2"/>
  <c r="AK11" i="2"/>
  <c r="AH11" i="2"/>
  <c r="AK10" i="2"/>
  <c r="AC20" i="2"/>
  <c r="Z20" i="2"/>
  <c r="AE19" i="2"/>
  <c r="AB19" i="2"/>
  <c r="AE18" i="2"/>
  <c r="AB18" i="2"/>
  <c r="AE17" i="2"/>
  <c r="AB17" i="2"/>
  <c r="AE16" i="2"/>
  <c r="AB16" i="2"/>
  <c r="AE15" i="2"/>
  <c r="AB15" i="2"/>
  <c r="AE14" i="2"/>
  <c r="AB14" i="2"/>
  <c r="AE13" i="2"/>
  <c r="AB13" i="2"/>
  <c r="AE12" i="2"/>
  <c r="AB12" i="2"/>
  <c r="AE11" i="2"/>
  <c r="AB11" i="2"/>
  <c r="AD20" i="2"/>
  <c r="AA20" i="2"/>
  <c r="AB20" i="2" s="1"/>
  <c r="W20" i="2"/>
  <c r="T20" i="2"/>
  <c r="Y19" i="2"/>
  <c r="V19" i="2"/>
  <c r="Y18" i="2"/>
  <c r="V18" i="2"/>
  <c r="Y17" i="2"/>
  <c r="V17" i="2"/>
  <c r="Y16" i="2"/>
  <c r="V16" i="2"/>
  <c r="Y15" i="2"/>
  <c r="V15" i="2"/>
  <c r="Y14" i="2"/>
  <c r="V14" i="2"/>
  <c r="Y13" i="2"/>
  <c r="V13" i="2"/>
  <c r="Y12" i="2"/>
  <c r="V12" i="2"/>
  <c r="Y11" i="2"/>
  <c r="V11" i="2"/>
  <c r="Y10" i="2"/>
  <c r="W16" i="5" l="1"/>
  <c r="U16" i="5"/>
  <c r="G14" i="5"/>
  <c r="G10" i="5"/>
  <c r="G13" i="5"/>
  <c r="G12" i="5"/>
  <c r="AI19" i="4"/>
  <c r="AK19" i="4"/>
  <c r="AG19" i="4"/>
  <c r="BS19" i="4"/>
  <c r="BQ19" i="4"/>
  <c r="BM19" i="4"/>
  <c r="BK19" i="4"/>
  <c r="BG19" i="4"/>
  <c r="BE19" i="4"/>
  <c r="BA19" i="4"/>
  <c r="AY19" i="4"/>
  <c r="AU19" i="4"/>
  <c r="AS19" i="4"/>
  <c r="AC19" i="4"/>
  <c r="AA19" i="4"/>
  <c r="BL20" i="2"/>
  <c r="AN20" i="2"/>
  <c r="BT16" i="5"/>
  <c r="BN16" i="5"/>
  <c r="BO16" i="5" s="1"/>
  <c r="BH16" i="5"/>
  <c r="BI16" i="5" s="1"/>
  <c r="BB16" i="5"/>
  <c r="BC16" i="5" s="1"/>
  <c r="AV16" i="5"/>
  <c r="AW16" i="5" s="1"/>
  <c r="AP16" i="5"/>
  <c r="AQ16" i="5" s="1"/>
  <c r="AJ16" i="5"/>
  <c r="AK16" i="5" s="1"/>
  <c r="AD16" i="5"/>
  <c r="AE16" i="5" s="1"/>
  <c r="X19" i="4"/>
  <c r="R19" i="4"/>
  <c r="Q19" i="4" s="1"/>
  <c r="U20" i="2"/>
  <c r="V20" i="2" s="1"/>
  <c r="AG20" i="2"/>
  <c r="AH20" i="2" s="1"/>
  <c r="AS20" i="2"/>
  <c r="AT20" i="2" s="1"/>
  <c r="BE20" i="2"/>
  <c r="BF20" i="2" s="1"/>
  <c r="BQ20" i="2"/>
  <c r="BR20" i="2" s="1"/>
  <c r="AV20" i="2"/>
  <c r="AW20" i="2" s="1"/>
  <c r="BH20" i="2"/>
  <c r="BI20" i="2" s="1"/>
  <c r="BT20" i="2"/>
  <c r="BU20" i="2" s="1"/>
  <c r="BU10" i="2"/>
  <c r="BR10" i="2"/>
  <c r="BO20" i="2"/>
  <c r="BO10" i="2"/>
  <c r="BL10" i="2"/>
  <c r="BI10" i="2"/>
  <c r="BF10" i="2"/>
  <c r="BC20" i="2"/>
  <c r="BC10" i="2"/>
  <c r="AZ10" i="2"/>
  <c r="AW10" i="2"/>
  <c r="AT10" i="2"/>
  <c r="AP20" i="2"/>
  <c r="AQ20" i="2" s="1"/>
  <c r="AN10" i="2"/>
  <c r="AJ20" i="2"/>
  <c r="AK20" i="2" s="1"/>
  <c r="AH10" i="2"/>
  <c r="AE20" i="2"/>
  <c r="AE10" i="2"/>
  <c r="AB10" i="2"/>
  <c r="X20" i="2"/>
  <c r="Y20" i="2" s="1"/>
  <c r="V10" i="2"/>
  <c r="G19" i="6"/>
  <c r="G18" i="6"/>
  <c r="G17" i="6"/>
  <c r="G16" i="6"/>
  <c r="G15" i="6"/>
  <c r="G14" i="6"/>
  <c r="G13" i="6"/>
  <c r="G12" i="6"/>
  <c r="G11" i="6"/>
  <c r="G10" i="6"/>
  <c r="BS16" i="5" l="1"/>
  <c r="BU16" i="5"/>
  <c r="BQ16" i="5"/>
  <c r="W19" i="4"/>
  <c r="Y19" i="4"/>
  <c r="U19" i="4"/>
  <c r="O19" i="4"/>
  <c r="BM16" i="5"/>
  <c r="BK16" i="5"/>
  <c r="BG16" i="5"/>
  <c r="BE16" i="5"/>
  <c r="BA16" i="5"/>
  <c r="AY16" i="5"/>
  <c r="AU16" i="5"/>
  <c r="AS16" i="5"/>
  <c r="AO16" i="5"/>
  <c r="AM16" i="5"/>
  <c r="AI16" i="5"/>
  <c r="AG16" i="5"/>
  <c r="AC16" i="5"/>
  <c r="AA16" i="5"/>
  <c r="H20" i="2" l="1"/>
  <c r="K20" i="2"/>
  <c r="N20" i="2"/>
  <c r="M36" i="5" l="1"/>
  <c r="M38" i="5"/>
  <c r="M40" i="5"/>
  <c r="X27" i="5"/>
  <c r="L36" i="5"/>
  <c r="L37" i="5"/>
  <c r="L40" i="5"/>
  <c r="V27" i="5"/>
  <c r="K36" i="5"/>
  <c r="K40" i="5"/>
  <c r="T27" i="5"/>
  <c r="J35" i="5"/>
  <c r="J39" i="5"/>
  <c r="J40" i="5"/>
  <c r="R27" i="5"/>
  <c r="I36" i="5"/>
  <c r="I38" i="5"/>
  <c r="I40" i="5"/>
  <c r="P27" i="5"/>
  <c r="H36" i="5"/>
  <c r="H37" i="5"/>
  <c r="H39" i="5"/>
  <c r="H40" i="5"/>
  <c r="N27" i="5"/>
  <c r="G36" i="5"/>
  <c r="G40" i="5"/>
  <c r="F35" i="5"/>
  <c r="F36" i="5"/>
  <c r="F39" i="5"/>
  <c r="F40" i="5"/>
  <c r="J27" i="5"/>
  <c r="E36" i="5"/>
  <c r="E38" i="5"/>
  <c r="E40" i="5"/>
  <c r="H27" i="5"/>
  <c r="D38" i="5"/>
  <c r="F26" i="5"/>
  <c r="F27" i="5"/>
  <c r="D35" i="5"/>
  <c r="D37" i="5"/>
  <c r="D27" i="5"/>
  <c r="L30" i="8"/>
  <c r="M23" i="8"/>
  <c r="M32" i="8"/>
  <c r="L32" i="8"/>
  <c r="K32" i="8"/>
  <c r="J32" i="8"/>
  <c r="I32" i="8"/>
  <c r="H32" i="8"/>
  <c r="G32" i="8"/>
  <c r="F32" i="8"/>
  <c r="E32" i="8"/>
  <c r="D32" i="8"/>
  <c r="C32" i="8"/>
  <c r="B32" i="8"/>
  <c r="M31" i="8"/>
  <c r="L31" i="8"/>
  <c r="K31" i="8"/>
  <c r="J31" i="8"/>
  <c r="I31" i="8"/>
  <c r="H31" i="8"/>
  <c r="G31" i="8"/>
  <c r="F31" i="8"/>
  <c r="E31" i="8"/>
  <c r="D31" i="8"/>
  <c r="C31" i="8"/>
  <c r="B31" i="8"/>
  <c r="M30" i="8"/>
  <c r="K30" i="8"/>
  <c r="J30" i="8"/>
  <c r="I30" i="8"/>
  <c r="H30" i="8"/>
  <c r="G30" i="8"/>
  <c r="F30" i="8"/>
  <c r="E30" i="8"/>
  <c r="D30" i="8"/>
  <c r="C30" i="8"/>
  <c r="B30" i="8"/>
  <c r="M29" i="8"/>
  <c r="L29" i="8"/>
  <c r="K29" i="8"/>
  <c r="J29" i="8"/>
  <c r="I29" i="8"/>
  <c r="H29" i="8"/>
  <c r="G29" i="8"/>
  <c r="F29" i="8"/>
  <c r="E29" i="8"/>
  <c r="D29" i="8"/>
  <c r="C29" i="8"/>
  <c r="B29" i="8"/>
  <c r="M28" i="8"/>
  <c r="L28" i="8"/>
  <c r="K28" i="8"/>
  <c r="J28" i="8"/>
  <c r="I28" i="8"/>
  <c r="H28" i="8"/>
  <c r="G28" i="8"/>
  <c r="F28" i="8"/>
  <c r="E28" i="8"/>
  <c r="D28" i="8"/>
  <c r="C28" i="8"/>
  <c r="B28" i="8"/>
  <c r="M27" i="8"/>
  <c r="L27" i="8"/>
  <c r="K27" i="8"/>
  <c r="J27" i="8"/>
  <c r="I27" i="8"/>
  <c r="H27" i="8"/>
  <c r="G27" i="8"/>
  <c r="F27" i="8"/>
  <c r="E27" i="8"/>
  <c r="D27" i="8"/>
  <c r="C27" i="8"/>
  <c r="B27" i="8"/>
  <c r="M26" i="8"/>
  <c r="L26" i="8"/>
  <c r="K26" i="8"/>
  <c r="J26" i="8"/>
  <c r="I26" i="8"/>
  <c r="H26" i="8"/>
  <c r="G26" i="8"/>
  <c r="F26" i="8"/>
  <c r="E26" i="8"/>
  <c r="D26" i="8"/>
  <c r="C26" i="8"/>
  <c r="B26" i="8"/>
  <c r="M25" i="8"/>
  <c r="L25" i="8"/>
  <c r="K25" i="8"/>
  <c r="J25" i="8"/>
  <c r="I25" i="8"/>
  <c r="H25" i="8"/>
  <c r="G25" i="8"/>
  <c r="F25" i="8"/>
  <c r="E25" i="8"/>
  <c r="D25" i="8"/>
  <c r="C25" i="8"/>
  <c r="B25" i="8"/>
  <c r="M24" i="8"/>
  <c r="L24" i="8"/>
  <c r="K24" i="8"/>
  <c r="J24" i="8"/>
  <c r="I24" i="8"/>
  <c r="H24" i="8"/>
  <c r="G24" i="8"/>
  <c r="F24" i="8"/>
  <c r="E24" i="8"/>
  <c r="D24" i="8"/>
  <c r="C24" i="8"/>
  <c r="B24" i="8"/>
  <c r="L23" i="8"/>
  <c r="K23" i="8"/>
  <c r="J23" i="8"/>
  <c r="I23" i="8"/>
  <c r="H23" i="8"/>
  <c r="G23" i="8"/>
  <c r="F23" i="8"/>
  <c r="E23" i="8"/>
  <c r="D23" i="8"/>
  <c r="C23" i="8"/>
  <c r="B23" i="8"/>
  <c r="G20" i="6"/>
  <c r="E20" i="6"/>
  <c r="F19" i="6"/>
  <c r="D19" i="6"/>
  <c r="F18" i="6"/>
  <c r="D18" i="6"/>
  <c r="F17" i="6"/>
  <c r="D17" i="6"/>
  <c r="F16" i="6"/>
  <c r="D16" i="6"/>
  <c r="F15" i="6"/>
  <c r="D15" i="6"/>
  <c r="F14" i="6"/>
  <c r="D14" i="6"/>
  <c r="F13" i="6"/>
  <c r="D13" i="6"/>
  <c r="F12" i="6"/>
  <c r="D12" i="6"/>
  <c r="F11" i="6"/>
  <c r="D11" i="6"/>
  <c r="D10" i="6"/>
  <c r="D40" i="5"/>
  <c r="M39" i="5"/>
  <c r="L39" i="5"/>
  <c r="K39" i="5"/>
  <c r="I39" i="5"/>
  <c r="G39" i="5"/>
  <c r="E39" i="5"/>
  <c r="D39" i="5"/>
  <c r="L38" i="5"/>
  <c r="K38" i="5"/>
  <c r="J38" i="5"/>
  <c r="H38" i="5"/>
  <c r="G38" i="5"/>
  <c r="F38" i="5"/>
  <c r="M37" i="5"/>
  <c r="K37" i="5"/>
  <c r="J37" i="5"/>
  <c r="I37" i="5"/>
  <c r="G37" i="5"/>
  <c r="F37" i="5"/>
  <c r="E37" i="5"/>
  <c r="J36" i="5"/>
  <c r="D36" i="5"/>
  <c r="M35" i="5"/>
  <c r="L35" i="5"/>
  <c r="K35" i="5"/>
  <c r="I35" i="5"/>
  <c r="H35" i="5"/>
  <c r="G35" i="5"/>
  <c r="E35" i="5"/>
  <c r="Y29" i="5"/>
  <c r="X29" i="5"/>
  <c r="W29" i="5"/>
  <c r="V29" i="5"/>
  <c r="U29" i="5"/>
  <c r="T29" i="5"/>
  <c r="S29" i="5"/>
  <c r="R29" i="5"/>
  <c r="Q29" i="5"/>
  <c r="P29" i="5"/>
  <c r="O29" i="5"/>
  <c r="N29" i="5"/>
  <c r="M29" i="5"/>
  <c r="L29" i="5"/>
  <c r="K29" i="5"/>
  <c r="J29" i="5"/>
  <c r="I29" i="5"/>
  <c r="H29" i="5"/>
  <c r="G29" i="5"/>
  <c r="F29" i="5"/>
  <c r="E29" i="5"/>
  <c r="D29" i="5"/>
  <c r="Y28" i="5"/>
  <c r="X28" i="5"/>
  <c r="W28" i="5"/>
  <c r="V28" i="5"/>
  <c r="U28" i="5"/>
  <c r="T28" i="5"/>
  <c r="S28" i="5"/>
  <c r="R28" i="5"/>
  <c r="Q28" i="5"/>
  <c r="P28" i="5"/>
  <c r="O28" i="5"/>
  <c r="N28" i="5"/>
  <c r="M28" i="5"/>
  <c r="L28" i="5"/>
  <c r="K28" i="5"/>
  <c r="J28" i="5"/>
  <c r="I28" i="5"/>
  <c r="H28" i="5"/>
  <c r="G28" i="5"/>
  <c r="F28" i="5"/>
  <c r="E28" i="5"/>
  <c r="D28" i="5"/>
  <c r="Y27" i="5"/>
  <c r="W27" i="5"/>
  <c r="U27" i="5"/>
  <c r="S27" i="5"/>
  <c r="Q27" i="5"/>
  <c r="O27" i="5"/>
  <c r="M27" i="5"/>
  <c r="L27" i="5"/>
  <c r="K27" i="5"/>
  <c r="I27" i="5"/>
  <c r="G27" i="5"/>
  <c r="E27" i="5"/>
  <c r="Y26" i="5"/>
  <c r="X26" i="5"/>
  <c r="W26" i="5"/>
  <c r="V26" i="5"/>
  <c r="U26" i="5"/>
  <c r="T26" i="5"/>
  <c r="S26" i="5"/>
  <c r="R26" i="5"/>
  <c r="Q26" i="5"/>
  <c r="P26" i="5"/>
  <c r="O26" i="5"/>
  <c r="N26" i="5"/>
  <c r="M26" i="5"/>
  <c r="L26" i="5"/>
  <c r="K26" i="5"/>
  <c r="J26" i="5"/>
  <c r="I26" i="5"/>
  <c r="H26" i="5"/>
  <c r="G26" i="5"/>
  <c r="E26" i="5"/>
  <c r="D26" i="5"/>
  <c r="Y25" i="5"/>
  <c r="X25" i="5"/>
  <c r="W25" i="5"/>
  <c r="V25" i="5"/>
  <c r="U25" i="5"/>
  <c r="T25" i="5"/>
  <c r="S25" i="5"/>
  <c r="R25" i="5"/>
  <c r="Q25" i="5"/>
  <c r="P25" i="5"/>
  <c r="O25" i="5"/>
  <c r="N25" i="5"/>
  <c r="M25" i="5"/>
  <c r="L25" i="5"/>
  <c r="K25" i="5"/>
  <c r="J25" i="5"/>
  <c r="I25" i="5"/>
  <c r="H25" i="5"/>
  <c r="G25" i="5"/>
  <c r="F25" i="5"/>
  <c r="E25" i="5"/>
  <c r="D25" i="5"/>
  <c r="Y24" i="5"/>
  <c r="X24" i="5"/>
  <c r="W24" i="5"/>
  <c r="V24" i="5"/>
  <c r="U24" i="5"/>
  <c r="T24" i="5"/>
  <c r="S24" i="5"/>
  <c r="R24" i="5"/>
  <c r="Q24" i="5"/>
  <c r="P24" i="5"/>
  <c r="O24" i="5"/>
  <c r="N24" i="5"/>
  <c r="M24" i="5"/>
  <c r="L24" i="5"/>
  <c r="K24" i="5"/>
  <c r="J24" i="5"/>
  <c r="I24" i="5"/>
  <c r="H24" i="5"/>
  <c r="G24" i="5"/>
  <c r="F24" i="5"/>
  <c r="E24" i="5"/>
  <c r="D24" i="5"/>
  <c r="C29" i="5"/>
  <c r="B29" i="5"/>
  <c r="C28" i="5"/>
  <c r="B28" i="5"/>
  <c r="C27" i="5"/>
  <c r="C26" i="5"/>
  <c r="B26" i="5"/>
  <c r="C25" i="5"/>
  <c r="B25" i="5"/>
  <c r="C24" i="5"/>
  <c r="B24" i="5"/>
  <c r="B19" i="4"/>
  <c r="F18" i="4"/>
  <c r="F17" i="4"/>
  <c r="F16" i="4"/>
  <c r="F15" i="4"/>
  <c r="F14" i="4"/>
  <c r="F13" i="4"/>
  <c r="F12" i="4"/>
  <c r="F11" i="4"/>
  <c r="F10" i="4"/>
  <c r="BR19" i="3"/>
  <c r="BP19" i="3"/>
  <c r="BL19" i="3"/>
  <c r="BJ19" i="3"/>
  <c r="BF19" i="3"/>
  <c r="BD19" i="3"/>
  <c r="AZ19" i="3"/>
  <c r="AX19" i="3"/>
  <c r="AT19" i="3"/>
  <c r="AR19" i="3"/>
  <c r="AN19" i="3"/>
  <c r="AL19" i="3"/>
  <c r="AH19" i="3"/>
  <c r="AF19" i="3"/>
  <c r="AB19" i="3"/>
  <c r="Z19" i="3"/>
  <c r="V19" i="3"/>
  <c r="T19" i="3"/>
  <c r="P19" i="3"/>
  <c r="N19" i="3"/>
  <c r="J19" i="3"/>
  <c r="H19" i="3"/>
  <c r="D19" i="3"/>
  <c r="B19" i="3"/>
  <c r="BR18" i="3"/>
  <c r="BP18" i="3"/>
  <c r="BL18" i="3"/>
  <c r="BJ18" i="3"/>
  <c r="BF18" i="3"/>
  <c r="BD18" i="3"/>
  <c r="AZ18" i="3"/>
  <c r="AX18" i="3"/>
  <c r="AT18" i="3"/>
  <c r="AR18" i="3"/>
  <c r="AN18" i="3"/>
  <c r="AL18" i="3"/>
  <c r="AH18" i="3"/>
  <c r="AF18" i="3"/>
  <c r="AB18" i="3"/>
  <c r="Z18" i="3"/>
  <c r="V18" i="3"/>
  <c r="T18" i="3"/>
  <c r="P18" i="3"/>
  <c r="N18" i="3"/>
  <c r="J18" i="3"/>
  <c r="H18" i="3"/>
  <c r="D18" i="3"/>
  <c r="B18" i="3"/>
  <c r="BR17" i="3"/>
  <c r="BP17" i="3"/>
  <c r="BL17" i="3"/>
  <c r="BJ17" i="3"/>
  <c r="BF17" i="3"/>
  <c r="BD17" i="3"/>
  <c r="AZ17" i="3"/>
  <c r="AX17" i="3"/>
  <c r="AT17" i="3"/>
  <c r="AR17" i="3"/>
  <c r="AN17" i="3"/>
  <c r="AL17" i="3"/>
  <c r="AH17" i="3"/>
  <c r="AF17" i="3"/>
  <c r="AB17" i="3"/>
  <c r="Z17" i="3"/>
  <c r="V17" i="3"/>
  <c r="T17" i="3"/>
  <c r="P17" i="3"/>
  <c r="N17" i="3"/>
  <c r="J17" i="3"/>
  <c r="H17" i="3"/>
  <c r="D17" i="3"/>
  <c r="B17" i="3"/>
  <c r="BR16" i="3"/>
  <c r="BP16" i="3"/>
  <c r="BL16" i="3"/>
  <c r="BJ16" i="3"/>
  <c r="BF16" i="3"/>
  <c r="BD16" i="3"/>
  <c r="AZ16" i="3"/>
  <c r="AX16" i="3"/>
  <c r="AT16" i="3"/>
  <c r="AR16" i="3"/>
  <c r="AN16" i="3"/>
  <c r="AL16" i="3"/>
  <c r="AH16" i="3"/>
  <c r="AF16" i="3"/>
  <c r="AB16" i="3"/>
  <c r="Z16" i="3"/>
  <c r="V16" i="3"/>
  <c r="T16" i="3"/>
  <c r="P16" i="3"/>
  <c r="N16" i="3"/>
  <c r="J16" i="3"/>
  <c r="H16" i="3"/>
  <c r="D16" i="3"/>
  <c r="B16" i="3"/>
  <c r="BR15" i="3"/>
  <c r="BP15" i="3"/>
  <c r="BL15" i="3"/>
  <c r="BJ15" i="3"/>
  <c r="BF15" i="3"/>
  <c r="BD15" i="3"/>
  <c r="AZ15" i="3"/>
  <c r="AX15" i="3"/>
  <c r="AT15" i="3"/>
  <c r="AR15" i="3"/>
  <c r="AN15" i="3"/>
  <c r="AL15" i="3"/>
  <c r="AH15" i="3"/>
  <c r="AF15" i="3"/>
  <c r="AB15" i="3"/>
  <c r="Z15" i="3"/>
  <c r="V15" i="3"/>
  <c r="T15" i="3"/>
  <c r="P15" i="3"/>
  <c r="N15" i="3"/>
  <c r="J15" i="3"/>
  <c r="H15" i="3"/>
  <c r="D15" i="3"/>
  <c r="B15" i="3"/>
  <c r="BR14" i="3"/>
  <c r="BP14" i="3"/>
  <c r="BL14" i="3"/>
  <c r="BJ14" i="3"/>
  <c r="BF14" i="3"/>
  <c r="BD14" i="3"/>
  <c r="AZ14" i="3"/>
  <c r="AX14" i="3"/>
  <c r="AT14" i="3"/>
  <c r="AR14" i="3"/>
  <c r="AN14" i="3"/>
  <c r="AL14" i="3"/>
  <c r="AH14" i="3"/>
  <c r="AF14" i="3"/>
  <c r="AB14" i="3"/>
  <c r="Z14" i="3"/>
  <c r="V14" i="3"/>
  <c r="T14" i="3"/>
  <c r="P14" i="3"/>
  <c r="N14" i="3"/>
  <c r="J14" i="3"/>
  <c r="H14" i="3"/>
  <c r="D14" i="3"/>
  <c r="B14" i="3"/>
  <c r="BR13" i="3"/>
  <c r="BP13" i="3"/>
  <c r="BL13" i="3"/>
  <c r="BJ13" i="3"/>
  <c r="BF13" i="3"/>
  <c r="BD13" i="3"/>
  <c r="AZ13" i="3"/>
  <c r="AX13" i="3"/>
  <c r="AT13" i="3"/>
  <c r="AR13" i="3"/>
  <c r="AN13" i="3"/>
  <c r="AL13" i="3"/>
  <c r="AH13" i="3"/>
  <c r="AF13" i="3"/>
  <c r="AB13" i="3"/>
  <c r="Z13" i="3"/>
  <c r="V13" i="3"/>
  <c r="T13" i="3"/>
  <c r="P13" i="3"/>
  <c r="N13" i="3"/>
  <c r="J13" i="3"/>
  <c r="H13" i="3"/>
  <c r="D13" i="3"/>
  <c r="B13" i="3"/>
  <c r="BR12" i="3"/>
  <c r="BP12" i="3"/>
  <c r="BL12" i="3"/>
  <c r="BJ12" i="3"/>
  <c r="BF12" i="3"/>
  <c r="BD12" i="3"/>
  <c r="AZ12" i="3"/>
  <c r="AX12" i="3"/>
  <c r="AT12" i="3"/>
  <c r="AR12" i="3"/>
  <c r="AN12" i="3"/>
  <c r="AL12" i="3"/>
  <c r="AH12" i="3"/>
  <c r="AF12" i="3"/>
  <c r="AB12" i="3"/>
  <c r="Z12" i="3"/>
  <c r="V12" i="3"/>
  <c r="T12" i="3"/>
  <c r="P12" i="3"/>
  <c r="N12" i="3"/>
  <c r="J12" i="3"/>
  <c r="H12" i="3"/>
  <c r="D12" i="3"/>
  <c r="B12" i="3"/>
  <c r="BR11" i="3"/>
  <c r="BP11" i="3"/>
  <c r="BL11" i="3"/>
  <c r="BJ11" i="3"/>
  <c r="BF11" i="3"/>
  <c r="BD11" i="3"/>
  <c r="AZ11" i="3"/>
  <c r="AX11" i="3"/>
  <c r="AT11" i="3"/>
  <c r="AR11" i="3"/>
  <c r="AN11" i="3"/>
  <c r="AL11" i="3"/>
  <c r="AH11" i="3"/>
  <c r="AF11" i="3"/>
  <c r="AB11" i="3"/>
  <c r="Z11" i="3"/>
  <c r="V11" i="3"/>
  <c r="T11" i="3"/>
  <c r="P11" i="3"/>
  <c r="N11" i="3"/>
  <c r="J11" i="3"/>
  <c r="H11" i="3"/>
  <c r="D11" i="3"/>
  <c r="B11" i="3"/>
  <c r="BR10" i="3"/>
  <c r="BR20" i="3" s="1"/>
  <c r="BP10" i="3"/>
  <c r="BP20" i="3" s="1"/>
  <c r="BL10" i="3"/>
  <c r="BL20" i="3" s="1"/>
  <c r="BJ10" i="3"/>
  <c r="BF10" i="3"/>
  <c r="BF20" i="3" s="1"/>
  <c r="BD10" i="3"/>
  <c r="BD20" i="3" s="1"/>
  <c r="AZ10" i="3"/>
  <c r="AZ20" i="3" s="1"/>
  <c r="AX10" i="3"/>
  <c r="AT10" i="3"/>
  <c r="AT20" i="3" s="1"/>
  <c r="AR10" i="3"/>
  <c r="AR20" i="3" s="1"/>
  <c r="AN10" i="3"/>
  <c r="AN20" i="3" s="1"/>
  <c r="AL10" i="3"/>
  <c r="AH10" i="3"/>
  <c r="AH20" i="3" s="1"/>
  <c r="AF10" i="3"/>
  <c r="AB10" i="3"/>
  <c r="AB20" i="3" s="1"/>
  <c r="Z10" i="3"/>
  <c r="Z20" i="3" s="1"/>
  <c r="V10" i="3"/>
  <c r="V20" i="3" s="1"/>
  <c r="T10" i="3"/>
  <c r="T20" i="3" s="1"/>
  <c r="P10" i="3"/>
  <c r="P20" i="3" s="1"/>
  <c r="N10" i="3"/>
  <c r="J10" i="3"/>
  <c r="J20" i="3" s="1"/>
  <c r="H10" i="3"/>
  <c r="H20" i="3" s="1"/>
  <c r="D10" i="3"/>
  <c r="B10" i="3"/>
  <c r="E63" i="2"/>
  <c r="B63" i="2"/>
  <c r="E62" i="2"/>
  <c r="B62" i="2"/>
  <c r="E61" i="2"/>
  <c r="B61" i="2"/>
  <c r="E60" i="2"/>
  <c r="B60" i="2"/>
  <c r="E59" i="2"/>
  <c r="B59" i="2"/>
  <c r="E58" i="2"/>
  <c r="B58" i="2"/>
  <c r="E57" i="2"/>
  <c r="B57" i="2"/>
  <c r="E56" i="2"/>
  <c r="B56" i="2"/>
  <c r="E55" i="2"/>
  <c r="B55" i="2"/>
  <c r="E54" i="2"/>
  <c r="B54" i="2"/>
  <c r="C33" i="2"/>
  <c r="L26" i="2"/>
  <c r="M25" i="2"/>
  <c r="C38" i="2"/>
  <c r="B38" i="2"/>
  <c r="C37" i="2"/>
  <c r="L35" i="2"/>
  <c r="C36" i="2"/>
  <c r="L34" i="2"/>
  <c r="C35" i="2"/>
  <c r="C34" i="2"/>
  <c r="B34" i="2"/>
  <c r="B33" i="2"/>
  <c r="C32" i="2"/>
  <c r="L30" i="2"/>
  <c r="C31" i="2"/>
  <c r="B30" i="2"/>
  <c r="Q20" i="2"/>
  <c r="L27" i="2" s="1"/>
  <c r="E20" i="2"/>
  <c r="B20" i="2"/>
  <c r="C27" i="1"/>
  <c r="B27" i="1"/>
  <c r="D26" i="1"/>
  <c r="D25" i="1"/>
  <c r="D24" i="1"/>
  <c r="D23" i="1"/>
  <c r="D22" i="1"/>
  <c r="F21" i="1"/>
  <c r="L19" i="2" s="1"/>
  <c r="M19" i="2" s="1"/>
  <c r="E21" i="1"/>
  <c r="D21" i="1"/>
  <c r="F20" i="1"/>
  <c r="L18" i="2" s="1"/>
  <c r="M18" i="2" s="1"/>
  <c r="E20" i="1"/>
  <c r="C18" i="2" s="1"/>
  <c r="D18" i="2" s="1"/>
  <c r="D20" i="1"/>
  <c r="F19" i="1"/>
  <c r="L17" i="2" s="1"/>
  <c r="M17" i="2" s="1"/>
  <c r="E19" i="1"/>
  <c r="D19" i="1"/>
  <c r="F18" i="1"/>
  <c r="L16" i="2" s="1"/>
  <c r="M16" i="2" s="1"/>
  <c r="E18" i="1"/>
  <c r="D18" i="1"/>
  <c r="F17" i="1"/>
  <c r="L15" i="2" s="1"/>
  <c r="M15" i="2" s="1"/>
  <c r="E17" i="1"/>
  <c r="D17" i="1"/>
  <c r="F16" i="1"/>
  <c r="L14" i="2" s="1"/>
  <c r="M14" i="2" s="1"/>
  <c r="E16" i="1"/>
  <c r="D16" i="1"/>
  <c r="F15" i="1"/>
  <c r="L13" i="2" s="1"/>
  <c r="M13" i="2" s="1"/>
  <c r="E15" i="1"/>
  <c r="D15" i="1"/>
  <c r="F14" i="1"/>
  <c r="L12" i="2" s="1"/>
  <c r="M12" i="2" s="1"/>
  <c r="E14" i="1"/>
  <c r="D14" i="1"/>
  <c r="F13" i="1"/>
  <c r="L11" i="2" s="1"/>
  <c r="M11" i="2" s="1"/>
  <c r="E13" i="1"/>
  <c r="D13" i="1"/>
  <c r="F12" i="1"/>
  <c r="L10" i="2" s="1"/>
  <c r="E12" i="1"/>
  <c r="D12" i="1"/>
  <c r="D11" i="1"/>
  <c r="D10" i="1"/>
  <c r="D9" i="1"/>
  <c r="BB10" i="3" l="1"/>
  <c r="BB11" i="3"/>
  <c r="BB12" i="3"/>
  <c r="BB13" i="3"/>
  <c r="AY13" i="3" s="1"/>
  <c r="BB14" i="3"/>
  <c r="BB15" i="3"/>
  <c r="BB16" i="3"/>
  <c r="G17" i="1"/>
  <c r="F14" i="2"/>
  <c r="G14" i="2" s="1"/>
  <c r="F61" i="2"/>
  <c r="D33" i="2"/>
  <c r="F27" i="1"/>
  <c r="R12" i="2"/>
  <c r="S12" i="2" s="1"/>
  <c r="F10" i="2"/>
  <c r="F18" i="2"/>
  <c r="G18" i="2" s="1"/>
  <c r="G14" i="1"/>
  <c r="D27" i="1"/>
  <c r="R16" i="2"/>
  <c r="S16" i="2" s="1"/>
  <c r="F57" i="2"/>
  <c r="G57" i="2" s="1"/>
  <c r="I11" i="2"/>
  <c r="J11" i="2" s="1"/>
  <c r="O11" i="2"/>
  <c r="P11" i="2" s="1"/>
  <c r="O14" i="2"/>
  <c r="P14" i="2" s="1"/>
  <c r="I14" i="2"/>
  <c r="J14" i="2" s="1"/>
  <c r="I16" i="2"/>
  <c r="J16" i="2" s="1"/>
  <c r="O16" i="2"/>
  <c r="P16" i="2" s="1"/>
  <c r="O19" i="2"/>
  <c r="P19" i="2" s="1"/>
  <c r="I19" i="2"/>
  <c r="J19" i="2" s="1"/>
  <c r="C16" i="2"/>
  <c r="D16" i="2" s="1"/>
  <c r="C55" i="2"/>
  <c r="G10" i="2"/>
  <c r="C11" i="2"/>
  <c r="D11" i="2" s="1"/>
  <c r="R11" i="2"/>
  <c r="S11" i="2" s="1"/>
  <c r="F13" i="2"/>
  <c r="G13" i="2" s="1"/>
  <c r="C15" i="2"/>
  <c r="D15" i="2" s="1"/>
  <c r="R15" i="2"/>
  <c r="S15" i="2" s="1"/>
  <c r="F17" i="2"/>
  <c r="G17" i="2" s="1"/>
  <c r="C19" i="2"/>
  <c r="D19" i="2" s="1"/>
  <c r="R19" i="2"/>
  <c r="S19" i="2" s="1"/>
  <c r="B36" i="2"/>
  <c r="F54" i="2"/>
  <c r="G54" i="2" s="1"/>
  <c r="C56" i="2"/>
  <c r="F58" i="2"/>
  <c r="G58" i="2" s="1"/>
  <c r="C60" i="2"/>
  <c r="D60" i="2" s="1"/>
  <c r="F62" i="2"/>
  <c r="G62" i="2" s="1"/>
  <c r="I10" i="2"/>
  <c r="O10" i="2"/>
  <c r="O13" i="2"/>
  <c r="P13" i="2" s="1"/>
  <c r="I13" i="2"/>
  <c r="J13" i="2" s="1"/>
  <c r="I17" i="2"/>
  <c r="J17" i="2" s="1"/>
  <c r="O17" i="2"/>
  <c r="P17" i="2" s="1"/>
  <c r="C12" i="2"/>
  <c r="D12" i="2" s="1"/>
  <c r="C59" i="2"/>
  <c r="G12" i="1"/>
  <c r="G13" i="1"/>
  <c r="G15" i="1"/>
  <c r="G16" i="1"/>
  <c r="G18" i="1"/>
  <c r="G19" i="1"/>
  <c r="G20" i="1"/>
  <c r="G21" i="1"/>
  <c r="C10" i="2"/>
  <c r="R10" i="2"/>
  <c r="F12" i="2"/>
  <c r="G12" i="2" s="1"/>
  <c r="C14" i="2"/>
  <c r="D14" i="2" s="1"/>
  <c r="R14" i="2"/>
  <c r="S14" i="2" s="1"/>
  <c r="F16" i="2"/>
  <c r="G16" i="2" s="1"/>
  <c r="R18" i="2"/>
  <c r="S18" i="2" s="1"/>
  <c r="L28" i="2"/>
  <c r="F55" i="2"/>
  <c r="G55" i="2" s="1"/>
  <c r="C57" i="2"/>
  <c r="F59" i="2"/>
  <c r="G59" i="2" s="1"/>
  <c r="C61" i="2"/>
  <c r="I61" i="2" s="1"/>
  <c r="F63" i="2"/>
  <c r="G63" i="2" s="1"/>
  <c r="O12" i="2"/>
  <c r="P12" i="2" s="1"/>
  <c r="I12" i="2"/>
  <c r="J12" i="2" s="1"/>
  <c r="O15" i="2"/>
  <c r="P15" i="2" s="1"/>
  <c r="I15" i="2"/>
  <c r="J15" i="2" s="1"/>
  <c r="O18" i="2"/>
  <c r="P18" i="2" s="1"/>
  <c r="I18" i="2"/>
  <c r="J18" i="2" s="1"/>
  <c r="D56" i="2"/>
  <c r="C63" i="2"/>
  <c r="M10" i="2"/>
  <c r="L20" i="2"/>
  <c r="M20" i="2" s="1"/>
  <c r="C28" i="2" s="1"/>
  <c r="E27" i="1"/>
  <c r="F11" i="2"/>
  <c r="G11" i="2" s="1"/>
  <c r="C13" i="2"/>
  <c r="D13" i="2" s="1"/>
  <c r="R13" i="2"/>
  <c r="S13" i="2" s="1"/>
  <c r="F15" i="2"/>
  <c r="G15" i="2" s="1"/>
  <c r="C17" i="2"/>
  <c r="D17" i="2" s="1"/>
  <c r="R17" i="2"/>
  <c r="S17" i="2" s="1"/>
  <c r="F19" i="2"/>
  <c r="G19" i="2" s="1"/>
  <c r="L29" i="2"/>
  <c r="C54" i="2"/>
  <c r="F56" i="2"/>
  <c r="G56" i="2" s="1"/>
  <c r="C58" i="2"/>
  <c r="F60" i="2"/>
  <c r="G60" i="2" s="1"/>
  <c r="C62" i="2"/>
  <c r="D62" i="2" s="1"/>
  <c r="L36" i="2"/>
  <c r="M36" i="2" s="1"/>
  <c r="D38" i="2"/>
  <c r="BT10" i="3"/>
  <c r="BT11" i="3"/>
  <c r="BT12" i="3"/>
  <c r="BQ12" i="3" s="1"/>
  <c r="BT13" i="3"/>
  <c r="BQ13" i="3" s="1"/>
  <c r="BT14" i="3"/>
  <c r="BT15" i="3"/>
  <c r="BT16" i="3"/>
  <c r="BQ16" i="3" s="1"/>
  <c r="BT17" i="3"/>
  <c r="BQ17" i="3" s="1"/>
  <c r="BT18" i="3"/>
  <c r="BT19" i="3"/>
  <c r="BJ20" i="3"/>
  <c r="B37" i="2"/>
  <c r="D37" i="2" s="1"/>
  <c r="M35" i="2"/>
  <c r="BN10" i="3"/>
  <c r="BN11" i="3"/>
  <c r="BN12" i="3"/>
  <c r="BK12" i="3" s="1"/>
  <c r="BN13" i="3"/>
  <c r="BK13" i="3" s="1"/>
  <c r="BN14" i="3"/>
  <c r="BN15" i="3"/>
  <c r="BN16" i="3"/>
  <c r="BN17" i="3"/>
  <c r="BK17" i="3" s="1"/>
  <c r="BN18" i="3"/>
  <c r="BN19" i="3"/>
  <c r="D36" i="2"/>
  <c r="BH10" i="3"/>
  <c r="BH11" i="3"/>
  <c r="BH12" i="3"/>
  <c r="BE12" i="3" s="1"/>
  <c r="BH13" i="3"/>
  <c r="BE13" i="3" s="1"/>
  <c r="BH14" i="3"/>
  <c r="BH15" i="3"/>
  <c r="BH16" i="3"/>
  <c r="BE16" i="3" s="1"/>
  <c r="BH17" i="3"/>
  <c r="BE17" i="3" s="1"/>
  <c r="BH18" i="3"/>
  <c r="BE18" i="3" s="1"/>
  <c r="BH19" i="3"/>
  <c r="L33" i="2"/>
  <c r="M34" i="2" s="1"/>
  <c r="BB17" i="3"/>
  <c r="BA17" i="3" s="1"/>
  <c r="BB18" i="3"/>
  <c r="AY18" i="3" s="1"/>
  <c r="BB19" i="3"/>
  <c r="BA19" i="3" s="1"/>
  <c r="AY10" i="3"/>
  <c r="BA10" i="3"/>
  <c r="BA11" i="3"/>
  <c r="AY11" i="3"/>
  <c r="AY12" i="3"/>
  <c r="BA12" i="3"/>
  <c r="BA13" i="3"/>
  <c r="AY14" i="3"/>
  <c r="BA14" i="3"/>
  <c r="AY15" i="3"/>
  <c r="BA15" i="3"/>
  <c r="AY16" i="3"/>
  <c r="BA16" i="3"/>
  <c r="AY19" i="3"/>
  <c r="B35" i="2"/>
  <c r="D35" i="2" s="1"/>
  <c r="AX20" i="3"/>
  <c r="L32" i="2"/>
  <c r="D72" i="3"/>
  <c r="E90" i="3" s="1"/>
  <c r="G90" i="3" s="1"/>
  <c r="D73" i="3"/>
  <c r="E91" i="3" s="1"/>
  <c r="G91" i="3" s="1"/>
  <c r="D75" i="3"/>
  <c r="E93" i="3" s="1"/>
  <c r="G93" i="3" s="1"/>
  <c r="D77" i="3"/>
  <c r="E95" i="3" s="1"/>
  <c r="G95" i="3" s="1"/>
  <c r="D78" i="3"/>
  <c r="E96" i="3" s="1"/>
  <c r="G96" i="3" s="1"/>
  <c r="E64" i="2"/>
  <c r="D34" i="2"/>
  <c r="AV11" i="3"/>
  <c r="AS11" i="3" s="1"/>
  <c r="AV12" i="3"/>
  <c r="AU12" i="3" s="1"/>
  <c r="AV13" i="3"/>
  <c r="AV14" i="3"/>
  <c r="AU14" i="3" s="1"/>
  <c r="AV15" i="3"/>
  <c r="AS15" i="3" s="1"/>
  <c r="AU13" i="3"/>
  <c r="AV10" i="3"/>
  <c r="AV16" i="3"/>
  <c r="AS16" i="3" s="1"/>
  <c r="AV17" i="3"/>
  <c r="AV18" i="3"/>
  <c r="AS18" i="3" s="1"/>
  <c r="AV19" i="3"/>
  <c r="AS13" i="3"/>
  <c r="AP10" i="3"/>
  <c r="AO10" i="3" s="1"/>
  <c r="AP11" i="3"/>
  <c r="AP12" i="3"/>
  <c r="AO12" i="3" s="1"/>
  <c r="AP13" i="3"/>
  <c r="AM13" i="3" s="1"/>
  <c r="AP14" i="3"/>
  <c r="AO14" i="3" s="1"/>
  <c r="AP15" i="3"/>
  <c r="AM15" i="3" s="1"/>
  <c r="AP16" i="3"/>
  <c r="AO16" i="3" s="1"/>
  <c r="AP17" i="3"/>
  <c r="AM17" i="3" s="1"/>
  <c r="AP18" i="3"/>
  <c r="AO18" i="3" s="1"/>
  <c r="AP19" i="3"/>
  <c r="AO11" i="3"/>
  <c r="AM11" i="3"/>
  <c r="AO15" i="3"/>
  <c r="AO19" i="3"/>
  <c r="AM19" i="3"/>
  <c r="L31" i="2"/>
  <c r="AL20" i="3"/>
  <c r="H61" i="2"/>
  <c r="J61" i="2" s="1"/>
  <c r="M30" i="2"/>
  <c r="B32" i="2"/>
  <c r="D32" i="2" s="1"/>
  <c r="AJ10" i="3"/>
  <c r="AJ11" i="3"/>
  <c r="AJ12" i="3"/>
  <c r="AJ13" i="3"/>
  <c r="AG13" i="3" s="1"/>
  <c r="AJ14" i="3"/>
  <c r="AJ15" i="3"/>
  <c r="AJ16" i="3"/>
  <c r="AJ17" i="3"/>
  <c r="AG17" i="3" s="1"/>
  <c r="AJ18" i="3"/>
  <c r="AJ19" i="3"/>
  <c r="AF20" i="3"/>
  <c r="AD10" i="3"/>
  <c r="AC10" i="3" s="1"/>
  <c r="AD11" i="3"/>
  <c r="AA11" i="3" s="1"/>
  <c r="AD12" i="3"/>
  <c r="AC12" i="3" s="1"/>
  <c r="AD13" i="3"/>
  <c r="AA13" i="3" s="1"/>
  <c r="AD14" i="3"/>
  <c r="AC14" i="3" s="1"/>
  <c r="AD15" i="3"/>
  <c r="AA15" i="3" s="1"/>
  <c r="AD16" i="3"/>
  <c r="AC16" i="3" s="1"/>
  <c r="AD17" i="3"/>
  <c r="AA17" i="3" s="1"/>
  <c r="AD18" i="3"/>
  <c r="AA18" i="3" s="1"/>
  <c r="AD19" i="3"/>
  <c r="AA19" i="3" s="1"/>
  <c r="AA10" i="3"/>
  <c r="AA12" i="3"/>
  <c r="B64" i="2"/>
  <c r="B31" i="2"/>
  <c r="D31" i="2" s="1"/>
  <c r="M29" i="2"/>
  <c r="C30" i="2"/>
  <c r="D30" i="2" s="1"/>
  <c r="X10" i="3"/>
  <c r="U10" i="3" s="1"/>
  <c r="X11" i="3"/>
  <c r="X12" i="3"/>
  <c r="U12" i="3" s="1"/>
  <c r="X13" i="3"/>
  <c r="U13" i="3" s="1"/>
  <c r="X14" i="3"/>
  <c r="X15" i="3"/>
  <c r="U15" i="3" s="1"/>
  <c r="X16" i="3"/>
  <c r="U16" i="3" s="1"/>
  <c r="X17" i="3"/>
  <c r="U17" i="3" s="1"/>
  <c r="X18" i="3"/>
  <c r="X19" i="3"/>
  <c r="H56" i="2"/>
  <c r="H60" i="2"/>
  <c r="D80" i="3"/>
  <c r="E98" i="3" s="1"/>
  <c r="G98" i="3" s="1"/>
  <c r="D81" i="3"/>
  <c r="E99" i="3" s="1"/>
  <c r="G99" i="3" s="1"/>
  <c r="H59" i="2"/>
  <c r="D74" i="3"/>
  <c r="E92" i="3" s="1"/>
  <c r="G92" i="3" s="1"/>
  <c r="D76" i="3"/>
  <c r="E94" i="3" s="1"/>
  <c r="G94" i="3" s="1"/>
  <c r="D79" i="3"/>
  <c r="E97" i="3" s="1"/>
  <c r="G97" i="3" s="1"/>
  <c r="R10" i="3"/>
  <c r="Q10" i="3" s="1"/>
  <c r="R11" i="3"/>
  <c r="O11" i="3" s="1"/>
  <c r="R12" i="3"/>
  <c r="Q12" i="3" s="1"/>
  <c r="R13" i="3"/>
  <c r="O13" i="3" s="1"/>
  <c r="R14" i="3"/>
  <c r="Q14" i="3" s="1"/>
  <c r="R15" i="3"/>
  <c r="Q15" i="3" s="1"/>
  <c r="R16" i="3"/>
  <c r="O16" i="3" s="1"/>
  <c r="R17" i="3"/>
  <c r="O17" i="3" s="1"/>
  <c r="R18" i="3"/>
  <c r="Q18" i="3" s="1"/>
  <c r="R19" i="3"/>
  <c r="Q19" i="3" s="1"/>
  <c r="L11" i="3"/>
  <c r="I11" i="3" s="1"/>
  <c r="M27" i="2"/>
  <c r="M28" i="2"/>
  <c r="H55" i="2"/>
  <c r="B72" i="3"/>
  <c r="B90" i="3" s="1"/>
  <c r="B74" i="3"/>
  <c r="B76" i="3"/>
  <c r="B78" i="3"/>
  <c r="B96" i="3" s="1"/>
  <c r="B80" i="3"/>
  <c r="B98" i="3" s="1"/>
  <c r="Q13" i="3"/>
  <c r="Q17" i="3"/>
  <c r="H63" i="2"/>
  <c r="L10" i="3"/>
  <c r="L12" i="3"/>
  <c r="L13" i="3"/>
  <c r="L14" i="3"/>
  <c r="I14" i="3" s="1"/>
  <c r="L15" i="3"/>
  <c r="I15" i="3" s="1"/>
  <c r="L16" i="3"/>
  <c r="L17" i="3"/>
  <c r="I17" i="3" s="1"/>
  <c r="L18" i="3"/>
  <c r="I18" i="3" s="1"/>
  <c r="L19" i="3"/>
  <c r="I19" i="3" s="1"/>
  <c r="N20" i="3"/>
  <c r="G61" i="2"/>
  <c r="H57" i="2"/>
  <c r="F11" i="3"/>
  <c r="C11" i="3" s="1"/>
  <c r="F13" i="3"/>
  <c r="C13" i="3" s="1"/>
  <c r="F15" i="3"/>
  <c r="E15" i="3" s="1"/>
  <c r="F17" i="3"/>
  <c r="E17" i="3" s="1"/>
  <c r="F19" i="3"/>
  <c r="E19" i="3" s="1"/>
  <c r="D20" i="3"/>
  <c r="H54" i="2"/>
  <c r="H58" i="2"/>
  <c r="H62" i="2"/>
  <c r="C17" i="3"/>
  <c r="L25" i="2"/>
  <c r="M26" i="2" s="1"/>
  <c r="D54" i="2"/>
  <c r="B73" i="3"/>
  <c r="B75" i="3"/>
  <c r="B77" i="3"/>
  <c r="B79" i="3"/>
  <c r="B81" i="3"/>
  <c r="D59" i="2"/>
  <c r="D63" i="2"/>
  <c r="F10" i="3"/>
  <c r="F12" i="3"/>
  <c r="F14" i="3"/>
  <c r="F16" i="3"/>
  <c r="F18" i="3"/>
  <c r="B20" i="3"/>
  <c r="D20" i="6"/>
  <c r="F20" i="6"/>
  <c r="B36" i="5"/>
  <c r="B27" i="5"/>
  <c r="F19" i="4"/>
  <c r="M32" i="2" l="1"/>
  <c r="AM10" i="3"/>
  <c r="AM14" i="3"/>
  <c r="O15" i="3"/>
  <c r="O18" i="3"/>
  <c r="BS16" i="4"/>
  <c r="BQ15" i="4"/>
  <c r="BS12" i="4"/>
  <c r="BQ11" i="4"/>
  <c r="BK18" i="4"/>
  <c r="BM15" i="4"/>
  <c r="BK14" i="4"/>
  <c r="BM11" i="4"/>
  <c r="BK10" i="4"/>
  <c r="BG18" i="4"/>
  <c r="BE17" i="4"/>
  <c r="BG14" i="4"/>
  <c r="BE13" i="4"/>
  <c r="BG10" i="4"/>
  <c r="BA17" i="4"/>
  <c r="AY16" i="4"/>
  <c r="BA13" i="4"/>
  <c r="AY12" i="4"/>
  <c r="AU16" i="4"/>
  <c r="AS15" i="4"/>
  <c r="AU12" i="4"/>
  <c r="AS11" i="4"/>
  <c r="AM18" i="4"/>
  <c r="AO15" i="4"/>
  <c r="AM14" i="4"/>
  <c r="AO11" i="4"/>
  <c r="AM10" i="4"/>
  <c r="AI18" i="4"/>
  <c r="AG17" i="4"/>
  <c r="AI14" i="4"/>
  <c r="AG13" i="4"/>
  <c r="AI10" i="4"/>
  <c r="AC17" i="4"/>
  <c r="AA16" i="4"/>
  <c r="AC13" i="4"/>
  <c r="AA12" i="4"/>
  <c r="W16" i="4"/>
  <c r="U15" i="4"/>
  <c r="W12" i="4"/>
  <c r="U11" i="4"/>
  <c r="O18" i="4"/>
  <c r="Q15" i="4"/>
  <c r="O14" i="4"/>
  <c r="Q11" i="4"/>
  <c r="O10" i="4"/>
  <c r="K18" i="4"/>
  <c r="I17" i="4"/>
  <c r="K14" i="4"/>
  <c r="I13" i="4"/>
  <c r="K10" i="4"/>
  <c r="BS18" i="4"/>
  <c r="BQ17" i="4"/>
  <c r="BS14" i="4"/>
  <c r="BQ13" i="4"/>
  <c r="BS10" i="4"/>
  <c r="BM17" i="4"/>
  <c r="BK16" i="4"/>
  <c r="BM13" i="4"/>
  <c r="BK12" i="4"/>
  <c r="BG16" i="4"/>
  <c r="BE15" i="4"/>
  <c r="BG12" i="4"/>
  <c r="BE11" i="4"/>
  <c r="AY18" i="4"/>
  <c r="BA15" i="4"/>
  <c r="AY14" i="4"/>
  <c r="BA11" i="4"/>
  <c r="AY10" i="4"/>
  <c r="AU18" i="4"/>
  <c r="AS17" i="4"/>
  <c r="AU14" i="4"/>
  <c r="AS13" i="4"/>
  <c r="AU10" i="4"/>
  <c r="AO17" i="4"/>
  <c r="AM16" i="4"/>
  <c r="AO13" i="4"/>
  <c r="AM12" i="4"/>
  <c r="AI16" i="4"/>
  <c r="AG15" i="4"/>
  <c r="AI12" i="4"/>
  <c r="AG11" i="4"/>
  <c r="AA18" i="4"/>
  <c r="AC15" i="4"/>
  <c r="AA14" i="4"/>
  <c r="AC11" i="4"/>
  <c r="AA10" i="4"/>
  <c r="W18" i="4"/>
  <c r="U17" i="4"/>
  <c r="W14" i="4"/>
  <c r="U13" i="4"/>
  <c r="W10" i="4"/>
  <c r="Q17" i="4"/>
  <c r="O16" i="4"/>
  <c r="BQ18" i="4"/>
  <c r="BS15" i="4"/>
  <c r="BQ14" i="4"/>
  <c r="BS11" i="4"/>
  <c r="BQ10" i="4"/>
  <c r="BM18" i="4"/>
  <c r="BK17" i="4"/>
  <c r="BM14" i="4"/>
  <c r="BK13" i="4"/>
  <c r="BM10" i="4"/>
  <c r="BG17" i="4"/>
  <c r="BE16" i="4"/>
  <c r="BG13" i="4"/>
  <c r="BE12" i="4"/>
  <c r="BA16" i="4"/>
  <c r="AY15" i="4"/>
  <c r="BA12" i="4"/>
  <c r="AY11" i="4"/>
  <c r="AS18" i="4"/>
  <c r="AU15" i="4"/>
  <c r="AS14" i="4"/>
  <c r="AU11" i="4"/>
  <c r="AS10" i="4"/>
  <c r="AO18" i="4"/>
  <c r="AM17" i="4"/>
  <c r="AO14" i="4"/>
  <c r="AM13" i="4"/>
  <c r="AO10" i="4"/>
  <c r="AI17" i="4"/>
  <c r="AG16" i="4"/>
  <c r="AI13" i="4"/>
  <c r="AG12" i="4"/>
  <c r="AC16" i="4"/>
  <c r="AA15" i="4"/>
  <c r="AC12" i="4"/>
  <c r="AA11" i="4"/>
  <c r="U18" i="4"/>
  <c r="W15" i="4"/>
  <c r="U14" i="4"/>
  <c r="W11" i="4"/>
  <c r="U10" i="4"/>
  <c r="Q18" i="4"/>
  <c r="O17" i="4"/>
  <c r="Q14" i="4"/>
  <c r="O13" i="4"/>
  <c r="Q10" i="4"/>
  <c r="K17" i="4"/>
  <c r="I16" i="4"/>
  <c r="K13" i="4"/>
  <c r="I12" i="4"/>
  <c r="BE14" i="4"/>
  <c r="BG11" i="4"/>
  <c r="AY17" i="4"/>
  <c r="BA14" i="4"/>
  <c r="AG18" i="4"/>
  <c r="AI15" i="4"/>
  <c r="AG10" i="4"/>
  <c r="AC18" i="4"/>
  <c r="AA13" i="4"/>
  <c r="AC10" i="4"/>
  <c r="Q12" i="4"/>
  <c r="I18" i="4"/>
  <c r="I14" i="4"/>
  <c r="I10" i="4"/>
  <c r="BS17" i="4"/>
  <c r="BQ12" i="4"/>
  <c r="BM16" i="4"/>
  <c r="BK11" i="4"/>
  <c r="AS16" i="4"/>
  <c r="AU13" i="4"/>
  <c r="AM15" i="4"/>
  <c r="AO12" i="4"/>
  <c r="W17" i="4"/>
  <c r="U12" i="4"/>
  <c r="Q16" i="4"/>
  <c r="O12" i="4"/>
  <c r="K15" i="4"/>
  <c r="K11" i="4"/>
  <c r="BE18" i="4"/>
  <c r="BG15" i="4"/>
  <c r="BE10" i="4"/>
  <c r="BA18" i="4"/>
  <c r="AY13" i="4"/>
  <c r="BA10" i="4"/>
  <c r="AG14" i="4"/>
  <c r="AI11" i="4"/>
  <c r="AA17" i="4"/>
  <c r="AC14" i="4"/>
  <c r="Q13" i="4"/>
  <c r="I15" i="4"/>
  <c r="I11" i="4"/>
  <c r="BQ16" i="4"/>
  <c r="BS13" i="4"/>
  <c r="BK15" i="4"/>
  <c r="BM12" i="4"/>
  <c r="AU17" i="4"/>
  <c r="AS12" i="4"/>
  <c r="AO16" i="4"/>
  <c r="AM11" i="4"/>
  <c r="U16" i="4"/>
  <c r="W13" i="4"/>
  <c r="O15" i="4"/>
  <c r="O11" i="4"/>
  <c r="K16" i="4"/>
  <c r="K12" i="4"/>
  <c r="S17" i="4"/>
  <c r="D32" i="4" s="1"/>
  <c r="BU10" i="4"/>
  <c r="BI12" i="4"/>
  <c r="K27" i="4" s="1"/>
  <c r="S13" i="4"/>
  <c r="AQ17" i="4"/>
  <c r="AE15" i="4"/>
  <c r="F30" i="4" s="1"/>
  <c r="M10" i="4"/>
  <c r="S15" i="4"/>
  <c r="AE13" i="4"/>
  <c r="F28" i="4" s="1"/>
  <c r="AK14" i="4"/>
  <c r="G29" i="4" s="1"/>
  <c r="AW12" i="4"/>
  <c r="BC17" i="4"/>
  <c r="J32" i="4" s="1"/>
  <c r="BI18" i="4"/>
  <c r="K33" i="4" s="1"/>
  <c r="BU16" i="4"/>
  <c r="M31" i="4" s="1"/>
  <c r="S18" i="4"/>
  <c r="AE16" i="4"/>
  <c r="AW11" i="4"/>
  <c r="I26" i="4" s="1"/>
  <c r="BO10" i="4"/>
  <c r="BU15" i="4"/>
  <c r="S12" i="4"/>
  <c r="D27" i="4" s="1"/>
  <c r="Y17" i="4"/>
  <c r="E32" i="4" s="1"/>
  <c r="AE18" i="4"/>
  <c r="AQ16" i="4"/>
  <c r="BI11" i="4"/>
  <c r="K26" i="4" s="1"/>
  <c r="Y10" i="4"/>
  <c r="E25" i="4" s="1"/>
  <c r="AW14" i="4"/>
  <c r="I29" i="4" s="1"/>
  <c r="BU18" i="4"/>
  <c r="AE11" i="4"/>
  <c r="M13" i="4"/>
  <c r="C28" i="4" s="1"/>
  <c r="AW10" i="4"/>
  <c r="BU14" i="4"/>
  <c r="AK12" i="4"/>
  <c r="G27" i="4" s="1"/>
  <c r="M14" i="4"/>
  <c r="C29" i="4" s="1"/>
  <c r="Y12" i="4"/>
  <c r="AE17" i="4"/>
  <c r="AK18" i="4"/>
  <c r="G33" i="4" s="1"/>
  <c r="AW16" i="4"/>
  <c r="I31" i="4" s="1"/>
  <c r="BO11" i="4"/>
  <c r="Y11" i="4"/>
  <c r="E26" i="4" s="1"/>
  <c r="AQ10" i="4"/>
  <c r="AW15" i="4"/>
  <c r="I30" i="4" s="1"/>
  <c r="BI13" i="4"/>
  <c r="K28" i="4" s="1"/>
  <c r="BO14" i="4"/>
  <c r="S16" i="4"/>
  <c r="AK11" i="4"/>
  <c r="G26" i="4" s="1"/>
  <c r="BC10" i="4"/>
  <c r="BI15" i="4"/>
  <c r="BU13" i="4"/>
  <c r="M28" i="4" s="1"/>
  <c r="Y18" i="4"/>
  <c r="E33" i="4" s="1"/>
  <c r="M12" i="4"/>
  <c r="C27" i="4" s="1"/>
  <c r="AK16" i="4"/>
  <c r="G31" i="4" s="1"/>
  <c r="M17" i="4"/>
  <c r="Y14" i="4"/>
  <c r="E29" i="4" s="1"/>
  <c r="AW18" i="4"/>
  <c r="S10" i="4"/>
  <c r="D25" i="4" s="1"/>
  <c r="BC11" i="4"/>
  <c r="J26" i="4" s="1"/>
  <c r="M18" i="4"/>
  <c r="Y16" i="4"/>
  <c r="AQ11" i="4"/>
  <c r="BI10" i="4"/>
  <c r="BO15" i="4"/>
  <c r="L30" i="4" s="1"/>
  <c r="Y15" i="4"/>
  <c r="AK13" i="4"/>
  <c r="AQ14" i="4"/>
  <c r="BC12" i="4"/>
  <c r="J27" i="4" s="1"/>
  <c r="BI17" i="4"/>
  <c r="BO18" i="4"/>
  <c r="M11" i="4"/>
  <c r="C26" i="4" s="1"/>
  <c r="AE10" i="4"/>
  <c r="F25" i="4" s="1"/>
  <c r="AK15" i="4"/>
  <c r="AW13" i="4"/>
  <c r="BC14" i="4"/>
  <c r="J29" i="4" s="1"/>
  <c r="BO12" i="4"/>
  <c r="BU17" i="4"/>
  <c r="AQ13" i="4"/>
  <c r="BO17" i="4"/>
  <c r="L32" i="4" s="1"/>
  <c r="M16" i="4"/>
  <c r="BC15" i="4"/>
  <c r="BO13" i="4"/>
  <c r="S14" i="4"/>
  <c r="D29" i="4" s="1"/>
  <c r="BI16" i="4"/>
  <c r="K31" i="4" s="1"/>
  <c r="S11" i="4"/>
  <c r="D26" i="4" s="1"/>
  <c r="AK10" i="4"/>
  <c r="AQ15" i="4"/>
  <c r="BC13" i="4"/>
  <c r="J28" i="4" s="1"/>
  <c r="BI14" i="4"/>
  <c r="BU12" i="4"/>
  <c r="AE12" i="4"/>
  <c r="F27" i="4" s="1"/>
  <c r="AK17" i="4"/>
  <c r="G32" i="4" s="1"/>
  <c r="AQ18" i="4"/>
  <c r="BC16" i="4"/>
  <c r="BU11" i="4"/>
  <c r="M26" i="4" s="1"/>
  <c r="M15" i="4"/>
  <c r="Y13" i="4"/>
  <c r="AE14" i="4"/>
  <c r="AQ12" i="4"/>
  <c r="H27" i="4" s="1"/>
  <c r="AW17" i="4"/>
  <c r="I32" i="4" s="1"/>
  <c r="BC18" i="4"/>
  <c r="BO16" i="4"/>
  <c r="S19" i="4"/>
  <c r="C19" i="3"/>
  <c r="AC18" i="3"/>
  <c r="AA14" i="3"/>
  <c r="AM18" i="3"/>
  <c r="E11" i="3"/>
  <c r="AU11" i="3"/>
  <c r="I58" i="2"/>
  <c r="M33" i="2"/>
  <c r="AY17" i="3"/>
  <c r="AU15" i="3"/>
  <c r="AO13" i="3"/>
  <c r="AP20" i="3"/>
  <c r="AQ18" i="3" s="1"/>
  <c r="H34" i="3" s="1"/>
  <c r="AC11" i="3"/>
  <c r="AC15" i="3"/>
  <c r="AC19" i="3"/>
  <c r="O12" i="3"/>
  <c r="O19" i="3"/>
  <c r="Q16" i="3"/>
  <c r="Q11" i="3"/>
  <c r="K11" i="3"/>
  <c r="F74" i="3"/>
  <c r="C74" i="3" s="1"/>
  <c r="C15" i="3"/>
  <c r="I57" i="2"/>
  <c r="J57" i="2"/>
  <c r="I55" i="2"/>
  <c r="F72" i="3"/>
  <c r="C72" i="3" s="1"/>
  <c r="AS12" i="3"/>
  <c r="BA18" i="3"/>
  <c r="D10" i="2"/>
  <c r="C20" i="2"/>
  <c r="D20" i="2" s="1"/>
  <c r="B27" i="2" s="1"/>
  <c r="B39" i="2" s="1"/>
  <c r="G27" i="1"/>
  <c r="P10" i="2"/>
  <c r="O20" i="2"/>
  <c r="P20" i="2" s="1"/>
  <c r="B29" i="2" s="1"/>
  <c r="D61" i="2"/>
  <c r="D57" i="2"/>
  <c r="AQ16" i="3"/>
  <c r="H32" i="3" s="1"/>
  <c r="D55" i="2"/>
  <c r="E13" i="3"/>
  <c r="R20" i="3"/>
  <c r="S15" i="3" s="1"/>
  <c r="D31" i="3" s="1"/>
  <c r="J55" i="2"/>
  <c r="AM16" i="3"/>
  <c r="I62" i="2"/>
  <c r="J62" i="2" s="1"/>
  <c r="I59" i="2"/>
  <c r="J59" i="2" s="1"/>
  <c r="J10" i="2"/>
  <c r="I20" i="2"/>
  <c r="J20" i="2" s="1"/>
  <c r="B28" i="2" s="1"/>
  <c r="D28" i="2" s="1"/>
  <c r="I60" i="2"/>
  <c r="J60" i="2" s="1"/>
  <c r="I56" i="2"/>
  <c r="J56" i="2" s="1"/>
  <c r="AD20" i="3"/>
  <c r="AE10" i="3" s="1"/>
  <c r="F26" i="3" s="1"/>
  <c r="S10" i="2"/>
  <c r="R20" i="2"/>
  <c r="S20" i="2" s="1"/>
  <c r="C29" i="2" s="1"/>
  <c r="F64" i="2"/>
  <c r="D58" i="2"/>
  <c r="J58" i="2"/>
  <c r="O14" i="3"/>
  <c r="AA16" i="3"/>
  <c r="AQ17" i="3"/>
  <c r="H33" i="3" s="1"/>
  <c r="G64" i="2"/>
  <c r="I54" i="2"/>
  <c r="J54" i="2" s="1"/>
  <c r="C64" i="2"/>
  <c r="I64" i="2" s="1"/>
  <c r="I63" i="2"/>
  <c r="J63" i="2" s="1"/>
  <c r="F20" i="2"/>
  <c r="G20" i="2" s="1"/>
  <c r="C27" i="2" s="1"/>
  <c r="BS19" i="3"/>
  <c r="BS15" i="3"/>
  <c r="BS11" i="3"/>
  <c r="BS18" i="3"/>
  <c r="BS14" i="3"/>
  <c r="BS10" i="3"/>
  <c r="BT20" i="3"/>
  <c r="BS17" i="3"/>
  <c r="BS13" i="3"/>
  <c r="BQ19" i="3"/>
  <c r="BQ15" i="3"/>
  <c r="BQ11" i="3"/>
  <c r="BQ10" i="3"/>
  <c r="BS16" i="3"/>
  <c r="BS12" i="3"/>
  <c r="BQ18" i="3"/>
  <c r="BQ14" i="3"/>
  <c r="BM16" i="3"/>
  <c r="BM19" i="3"/>
  <c r="BM15" i="3"/>
  <c r="BM11" i="3"/>
  <c r="BK16" i="3"/>
  <c r="BM18" i="3"/>
  <c r="BM14" i="3"/>
  <c r="BN20" i="3"/>
  <c r="BM10" i="3"/>
  <c r="BK19" i="3"/>
  <c r="BK15" i="3"/>
  <c r="BK11" i="3"/>
  <c r="BM12" i="3"/>
  <c r="BM17" i="3"/>
  <c r="BM13" i="3"/>
  <c r="BK18" i="3"/>
  <c r="BK14" i="3"/>
  <c r="BK10" i="3"/>
  <c r="BG19" i="3"/>
  <c r="BG15" i="3"/>
  <c r="BG14" i="3"/>
  <c r="BG17" i="3"/>
  <c r="BG13" i="3"/>
  <c r="BE14" i="3"/>
  <c r="BG11" i="3"/>
  <c r="BG18" i="3"/>
  <c r="BH20" i="3"/>
  <c r="BI16" i="3" s="1"/>
  <c r="K32" i="3" s="1"/>
  <c r="BG10" i="3"/>
  <c r="BE10" i="3"/>
  <c r="BG16" i="3"/>
  <c r="BG12" i="3"/>
  <c r="BE15" i="3"/>
  <c r="BE19" i="3"/>
  <c r="BE11" i="3"/>
  <c r="BB20" i="3"/>
  <c r="BC20" i="3" s="1"/>
  <c r="H64" i="2"/>
  <c r="J64" i="2" s="1"/>
  <c r="AS14" i="3"/>
  <c r="AU19" i="3"/>
  <c r="AU18" i="3"/>
  <c r="AS19" i="3"/>
  <c r="AU17" i="3"/>
  <c r="AU10" i="3"/>
  <c r="AV20" i="3"/>
  <c r="AW17" i="3" s="1"/>
  <c r="I33" i="3" s="1"/>
  <c r="AS10" i="3"/>
  <c r="AU16" i="3"/>
  <c r="AS17" i="3"/>
  <c r="AQ12" i="3"/>
  <c r="H28" i="3" s="1"/>
  <c r="AO17" i="3"/>
  <c r="AQ15" i="3"/>
  <c r="H31" i="3" s="1"/>
  <c r="AM12" i="3"/>
  <c r="AM20" i="3"/>
  <c r="AO20" i="3"/>
  <c r="AQ20" i="3"/>
  <c r="M31" i="2"/>
  <c r="AQ11" i="3"/>
  <c r="H27" i="3" s="1"/>
  <c r="AQ10" i="3"/>
  <c r="H26" i="3" s="1"/>
  <c r="AI16" i="3"/>
  <c r="AI12" i="3"/>
  <c r="AG16" i="3"/>
  <c r="AG12" i="3"/>
  <c r="AI17" i="3"/>
  <c r="AI19" i="3"/>
  <c r="AI15" i="3"/>
  <c r="AI11" i="3"/>
  <c r="AG19" i="3"/>
  <c r="AG15" i="3"/>
  <c r="AG11" i="3"/>
  <c r="AI13" i="3"/>
  <c r="AI18" i="3"/>
  <c r="AI14" i="3"/>
  <c r="AJ20" i="3"/>
  <c r="AK13" i="3" s="1"/>
  <c r="G29" i="3" s="1"/>
  <c r="AI10" i="3"/>
  <c r="AG18" i="3"/>
  <c r="AG14" i="3"/>
  <c r="AG10" i="3"/>
  <c r="AC17" i="3"/>
  <c r="AC13" i="3"/>
  <c r="W19" i="3"/>
  <c r="W11" i="3"/>
  <c r="W18" i="3"/>
  <c r="W17" i="3"/>
  <c r="W13" i="3"/>
  <c r="U19" i="3"/>
  <c r="U11" i="3"/>
  <c r="W15" i="3"/>
  <c r="W14" i="3"/>
  <c r="X20" i="3"/>
  <c r="Y17" i="3" s="1"/>
  <c r="E33" i="3" s="1"/>
  <c r="W10" i="3"/>
  <c r="B92" i="3"/>
  <c r="D92" i="3" s="1"/>
  <c r="W16" i="3"/>
  <c r="W12" i="3"/>
  <c r="U18" i="3"/>
  <c r="U14" i="3"/>
  <c r="O10" i="3"/>
  <c r="E100" i="3"/>
  <c r="G100" i="3" s="1"/>
  <c r="F76" i="3"/>
  <c r="C76" i="3" s="1"/>
  <c r="B94" i="3"/>
  <c r="H94" i="3" s="1"/>
  <c r="J94" i="3" s="1"/>
  <c r="F78" i="3"/>
  <c r="C78" i="3" s="1"/>
  <c r="F80" i="3"/>
  <c r="C80" i="3" s="1"/>
  <c r="K13" i="3"/>
  <c r="K16" i="3"/>
  <c r="K12" i="3"/>
  <c r="S16" i="3"/>
  <c r="D32" i="3" s="1"/>
  <c r="K19" i="3"/>
  <c r="K15" i="3"/>
  <c r="L20" i="3"/>
  <c r="M19" i="3" s="1"/>
  <c r="C35" i="3" s="1"/>
  <c r="I10" i="3"/>
  <c r="K10" i="3"/>
  <c r="I13" i="3"/>
  <c r="K17" i="3"/>
  <c r="K18" i="3"/>
  <c r="K14" i="3"/>
  <c r="I16" i="3"/>
  <c r="I12" i="3"/>
  <c r="G16" i="4"/>
  <c r="B31" i="4" s="1"/>
  <c r="E31" i="4"/>
  <c r="J25" i="4"/>
  <c r="K29" i="4"/>
  <c r="L26" i="4"/>
  <c r="H25" i="4"/>
  <c r="L29" i="4"/>
  <c r="H28" i="4"/>
  <c r="M33" i="4"/>
  <c r="F31" i="4"/>
  <c r="M30" i="4"/>
  <c r="M29" i="4"/>
  <c r="C32" i="4"/>
  <c r="C30" i="4"/>
  <c r="E28" i="4"/>
  <c r="F32" i="4"/>
  <c r="I28" i="4"/>
  <c r="C33" i="4"/>
  <c r="F29" i="4"/>
  <c r="E30" i="4"/>
  <c r="G28" i="4"/>
  <c r="H29" i="4"/>
  <c r="K32" i="4"/>
  <c r="L33" i="4"/>
  <c r="D28" i="4"/>
  <c r="H32" i="4"/>
  <c r="I33" i="4"/>
  <c r="E27" i="4"/>
  <c r="L27" i="4"/>
  <c r="D30" i="4"/>
  <c r="H30" i="4"/>
  <c r="C25" i="4"/>
  <c r="H31" i="4"/>
  <c r="K25" i="4"/>
  <c r="I25" i="4"/>
  <c r="L28" i="4"/>
  <c r="C31" i="4"/>
  <c r="I27" i="4"/>
  <c r="K30" i="4"/>
  <c r="H26" i="4"/>
  <c r="L31" i="4"/>
  <c r="F33" i="4"/>
  <c r="J33" i="4"/>
  <c r="M32" i="4"/>
  <c r="M27" i="4"/>
  <c r="H33" i="4"/>
  <c r="J31" i="4"/>
  <c r="M25" i="4"/>
  <c r="G30" i="4"/>
  <c r="D31" i="4"/>
  <c r="G25" i="4"/>
  <c r="D33" i="4"/>
  <c r="L25" i="4"/>
  <c r="F26" i="4"/>
  <c r="J30" i="4"/>
  <c r="E12" i="3"/>
  <c r="C12" i="3"/>
  <c r="B93" i="3"/>
  <c r="F75" i="3"/>
  <c r="D98" i="3"/>
  <c r="H98" i="3"/>
  <c r="J98" i="3" s="1"/>
  <c r="C14" i="3"/>
  <c r="E14" i="3"/>
  <c r="F20" i="3"/>
  <c r="G12" i="3" s="1"/>
  <c r="B28" i="3" s="1"/>
  <c r="E10" i="3"/>
  <c r="C10" i="3"/>
  <c r="B91" i="3"/>
  <c r="F73" i="3"/>
  <c r="D90" i="3"/>
  <c r="H90" i="3"/>
  <c r="B95" i="3"/>
  <c r="F77" i="3"/>
  <c r="D96" i="3"/>
  <c r="H96" i="3"/>
  <c r="J96" i="3" s="1"/>
  <c r="E18" i="3"/>
  <c r="C18" i="3"/>
  <c r="B99" i="3"/>
  <c r="F81" i="3"/>
  <c r="E16" i="3"/>
  <c r="C16" i="3"/>
  <c r="B97" i="3"/>
  <c r="F79" i="3"/>
  <c r="C79" i="3" s="1"/>
  <c r="C40" i="5"/>
  <c r="C36" i="5"/>
  <c r="B39" i="5"/>
  <c r="C35" i="5"/>
  <c r="B35" i="5"/>
  <c r="C37" i="5"/>
  <c r="C39" i="5"/>
  <c r="C38" i="5"/>
  <c r="B40" i="5"/>
  <c r="B37" i="5"/>
  <c r="B38" i="5"/>
  <c r="G13" i="4"/>
  <c r="B28" i="4" s="1"/>
  <c r="G18" i="4"/>
  <c r="B33" i="4" s="1"/>
  <c r="E19" i="4"/>
  <c r="C13" i="4"/>
  <c r="C16" i="4"/>
  <c r="C11" i="4"/>
  <c r="G19" i="4"/>
  <c r="E18" i="4"/>
  <c r="E17" i="4"/>
  <c r="E16" i="4"/>
  <c r="E15" i="4"/>
  <c r="E14" i="4"/>
  <c r="E13" i="4"/>
  <c r="E12" i="4"/>
  <c r="E11" i="4"/>
  <c r="E10" i="4"/>
  <c r="C18" i="4"/>
  <c r="C17" i="4"/>
  <c r="C15" i="4"/>
  <c r="C14" i="4"/>
  <c r="C12" i="4"/>
  <c r="C10" i="4"/>
  <c r="G14" i="4"/>
  <c r="B29" i="4" s="1"/>
  <c r="G15" i="4"/>
  <c r="B30" i="4" s="1"/>
  <c r="G10" i="4"/>
  <c r="B25" i="4" s="1"/>
  <c r="G12" i="4"/>
  <c r="B27" i="4" s="1"/>
  <c r="G11" i="4"/>
  <c r="B26" i="4" s="1"/>
  <c r="G17" i="4"/>
  <c r="B32" i="4" s="1"/>
  <c r="AQ13" i="3" l="1"/>
  <c r="H29" i="3" s="1"/>
  <c r="AQ19" i="3"/>
  <c r="H35" i="3" s="1"/>
  <c r="AQ14" i="3"/>
  <c r="H30" i="3" s="1"/>
  <c r="AE19" i="3"/>
  <c r="F35" i="3" s="1"/>
  <c r="AE13" i="3"/>
  <c r="F29" i="3" s="1"/>
  <c r="AE17" i="3"/>
  <c r="F33" i="3" s="1"/>
  <c r="S14" i="3"/>
  <c r="D30" i="3" s="1"/>
  <c r="D27" i="2"/>
  <c r="E74" i="3"/>
  <c r="AA20" i="3"/>
  <c r="AC20" i="3"/>
  <c r="AE14" i="3"/>
  <c r="F30" i="3" s="1"/>
  <c r="E78" i="3"/>
  <c r="AE12" i="3"/>
  <c r="F28" i="3" s="1"/>
  <c r="AE20" i="3"/>
  <c r="AE11" i="3"/>
  <c r="F27" i="3" s="1"/>
  <c r="AE16" i="3"/>
  <c r="F32" i="3" s="1"/>
  <c r="AE15" i="3"/>
  <c r="F31" i="3" s="1"/>
  <c r="AE18" i="3"/>
  <c r="F34" i="3" s="1"/>
  <c r="E72" i="3"/>
  <c r="S12" i="3"/>
  <c r="D28" i="3" s="1"/>
  <c r="Q20" i="3"/>
  <c r="S17" i="3"/>
  <c r="D33" i="3" s="1"/>
  <c r="S18" i="3"/>
  <c r="D34" i="3" s="1"/>
  <c r="S20" i="3"/>
  <c r="S19" i="3"/>
  <c r="D35" i="3" s="1"/>
  <c r="S11" i="3"/>
  <c r="D27" i="3" s="1"/>
  <c r="S10" i="3"/>
  <c r="D26" i="3" s="1"/>
  <c r="S13" i="3"/>
  <c r="D29" i="3" s="1"/>
  <c r="O20" i="3"/>
  <c r="D94" i="3"/>
  <c r="D64" i="2"/>
  <c r="D29" i="2"/>
  <c r="G16" i="3"/>
  <c r="B32" i="3" s="1"/>
  <c r="G14" i="3"/>
  <c r="B30" i="3" s="1"/>
  <c r="C39" i="2"/>
  <c r="D39" i="2"/>
  <c r="G18" i="3"/>
  <c r="B34" i="3" s="1"/>
  <c r="G10" i="3"/>
  <c r="B26" i="3" s="1"/>
  <c r="BU20" i="3"/>
  <c r="BS20" i="3"/>
  <c r="BQ20" i="3"/>
  <c r="BU18" i="3"/>
  <c r="M34" i="3" s="1"/>
  <c r="BU15" i="3"/>
  <c r="M31" i="3" s="1"/>
  <c r="BU16" i="3"/>
  <c r="M32" i="3" s="1"/>
  <c r="BU17" i="3"/>
  <c r="M33" i="3" s="1"/>
  <c r="BU14" i="3"/>
  <c r="M30" i="3" s="1"/>
  <c r="BU11" i="3"/>
  <c r="M27" i="3" s="1"/>
  <c r="BU19" i="3"/>
  <c r="M35" i="3" s="1"/>
  <c r="BU12" i="3"/>
  <c r="M28" i="3" s="1"/>
  <c r="BU13" i="3"/>
  <c r="M29" i="3" s="1"/>
  <c r="BU10" i="3"/>
  <c r="M26" i="3" s="1"/>
  <c r="BO20" i="3"/>
  <c r="BM20" i="3"/>
  <c r="BO17" i="3"/>
  <c r="L33" i="3" s="1"/>
  <c r="BO10" i="3"/>
  <c r="L26" i="3" s="1"/>
  <c r="BO18" i="3"/>
  <c r="L34" i="3" s="1"/>
  <c r="BO11" i="3"/>
  <c r="L27" i="3" s="1"/>
  <c r="BO19" i="3"/>
  <c r="L35" i="3" s="1"/>
  <c r="BO13" i="3"/>
  <c r="L29" i="3" s="1"/>
  <c r="BO12" i="3"/>
  <c r="L28" i="3" s="1"/>
  <c r="BO14" i="3"/>
  <c r="L30" i="3" s="1"/>
  <c r="BK20" i="3"/>
  <c r="BO15" i="3"/>
  <c r="L31" i="3" s="1"/>
  <c r="BO16" i="3"/>
  <c r="L32" i="3" s="1"/>
  <c r="BG20" i="3"/>
  <c r="BI20" i="3"/>
  <c r="BE20" i="3"/>
  <c r="BI11" i="3"/>
  <c r="K27" i="3" s="1"/>
  <c r="BI15" i="3"/>
  <c r="K31" i="3" s="1"/>
  <c r="BI12" i="3"/>
  <c r="K28" i="3" s="1"/>
  <c r="BI18" i="3"/>
  <c r="K34" i="3" s="1"/>
  <c r="BI17" i="3"/>
  <c r="K33" i="3" s="1"/>
  <c r="BI10" i="3"/>
  <c r="K26" i="3" s="1"/>
  <c r="BI13" i="3"/>
  <c r="K29" i="3" s="1"/>
  <c r="BI14" i="3"/>
  <c r="K30" i="3" s="1"/>
  <c r="BI19" i="3"/>
  <c r="K35" i="3" s="1"/>
  <c r="BC12" i="3"/>
  <c r="J28" i="3" s="1"/>
  <c r="BC16" i="3"/>
  <c r="J32" i="3" s="1"/>
  <c r="BC17" i="3"/>
  <c r="J33" i="3" s="1"/>
  <c r="BC13" i="3"/>
  <c r="J29" i="3" s="1"/>
  <c r="BC15" i="3"/>
  <c r="J31" i="3" s="1"/>
  <c r="BC14" i="3"/>
  <c r="J30" i="3" s="1"/>
  <c r="BC18" i="3"/>
  <c r="J34" i="3" s="1"/>
  <c r="BC10" i="3"/>
  <c r="J26" i="3" s="1"/>
  <c r="BC11" i="3"/>
  <c r="J27" i="3" s="1"/>
  <c r="BC19" i="3"/>
  <c r="J35" i="3" s="1"/>
  <c r="BA20" i="3"/>
  <c r="AY20" i="3"/>
  <c r="AW18" i="3"/>
  <c r="I34" i="3" s="1"/>
  <c r="AW10" i="3"/>
  <c r="I26" i="3" s="1"/>
  <c r="AW19" i="3"/>
  <c r="I35" i="3" s="1"/>
  <c r="AW16" i="3"/>
  <c r="I32" i="3" s="1"/>
  <c r="AW20" i="3"/>
  <c r="AU20" i="3"/>
  <c r="AS20" i="3"/>
  <c r="AW12" i="3"/>
  <c r="I28" i="3" s="1"/>
  <c r="AW14" i="3"/>
  <c r="I30" i="3" s="1"/>
  <c r="AW11" i="3"/>
  <c r="I27" i="3" s="1"/>
  <c r="AW13" i="3"/>
  <c r="I29" i="3" s="1"/>
  <c r="AW15" i="3"/>
  <c r="I31" i="3" s="1"/>
  <c r="AK17" i="3"/>
  <c r="G33" i="3" s="1"/>
  <c r="AK12" i="3"/>
  <c r="G28" i="3" s="1"/>
  <c r="AK15" i="3"/>
  <c r="G31" i="3" s="1"/>
  <c r="H92" i="3"/>
  <c r="J92" i="3" s="1"/>
  <c r="AK14" i="3"/>
  <c r="G30" i="3" s="1"/>
  <c r="AK20" i="3"/>
  <c r="AI20" i="3"/>
  <c r="AK11" i="3"/>
  <c r="G27" i="3" s="1"/>
  <c r="AK19" i="3"/>
  <c r="G35" i="3" s="1"/>
  <c r="AK16" i="3"/>
  <c r="G32" i="3" s="1"/>
  <c r="AK10" i="3"/>
  <c r="G26" i="3" s="1"/>
  <c r="AK18" i="3"/>
  <c r="G34" i="3" s="1"/>
  <c r="AG20" i="3"/>
  <c r="Y16" i="3"/>
  <c r="E32" i="3" s="1"/>
  <c r="Y12" i="3"/>
  <c r="E28" i="3" s="1"/>
  <c r="Y14" i="3"/>
  <c r="E30" i="3" s="1"/>
  <c r="E76" i="3"/>
  <c r="Y10" i="3"/>
  <c r="E26" i="3" s="1"/>
  <c r="Y11" i="3"/>
  <c r="E27" i="3" s="1"/>
  <c r="W20" i="3"/>
  <c r="Y20" i="3"/>
  <c r="U20" i="3"/>
  <c r="Y15" i="3"/>
  <c r="E31" i="3" s="1"/>
  <c r="Y13" i="3"/>
  <c r="E29" i="3" s="1"/>
  <c r="Y18" i="3"/>
  <c r="E34" i="3" s="1"/>
  <c r="Y19" i="3"/>
  <c r="E35" i="3" s="1"/>
  <c r="E80" i="3"/>
  <c r="M20" i="3"/>
  <c r="I20" i="3"/>
  <c r="K20" i="3"/>
  <c r="M11" i="3"/>
  <c r="C27" i="3" s="1"/>
  <c r="M18" i="3"/>
  <c r="C34" i="3" s="1"/>
  <c r="M17" i="3"/>
  <c r="C33" i="3" s="1"/>
  <c r="F82" i="3"/>
  <c r="G73" i="3" s="1"/>
  <c r="M15" i="3"/>
  <c r="C31" i="3" s="1"/>
  <c r="M16" i="3"/>
  <c r="C32" i="3" s="1"/>
  <c r="M13" i="3"/>
  <c r="C29" i="3" s="1"/>
  <c r="M14" i="3"/>
  <c r="C30" i="3" s="1"/>
  <c r="M10" i="3"/>
  <c r="C26" i="3" s="1"/>
  <c r="M12" i="3"/>
  <c r="C28" i="3" s="1"/>
  <c r="H34" i="4"/>
  <c r="B34" i="4"/>
  <c r="L34" i="4"/>
  <c r="G34" i="4"/>
  <c r="F34" i="4"/>
  <c r="I34" i="4"/>
  <c r="J34" i="4"/>
  <c r="M34" i="4"/>
  <c r="K34" i="4"/>
  <c r="D34" i="4"/>
  <c r="E34" i="4"/>
  <c r="J90" i="3"/>
  <c r="D97" i="3"/>
  <c r="H97" i="3"/>
  <c r="J97" i="3" s="1"/>
  <c r="E81" i="3"/>
  <c r="E77" i="3"/>
  <c r="B100" i="3"/>
  <c r="D100" i="3" s="1"/>
  <c r="E73" i="3"/>
  <c r="E75" i="3"/>
  <c r="C81" i="3"/>
  <c r="C77" i="3"/>
  <c r="C73" i="3"/>
  <c r="C75" i="3"/>
  <c r="E79" i="3"/>
  <c r="D99" i="3"/>
  <c r="H99" i="3"/>
  <c r="J99" i="3" s="1"/>
  <c r="D95" i="3"/>
  <c r="H95" i="3"/>
  <c r="J95" i="3" s="1"/>
  <c r="D91" i="3"/>
  <c r="H91" i="3"/>
  <c r="J91" i="3" s="1"/>
  <c r="G20" i="3"/>
  <c r="E20" i="3"/>
  <c r="G11" i="3"/>
  <c r="B27" i="3" s="1"/>
  <c r="G13" i="3"/>
  <c r="B29" i="3" s="1"/>
  <c r="G19" i="3"/>
  <c r="B35" i="3" s="1"/>
  <c r="G15" i="3"/>
  <c r="B31" i="3" s="1"/>
  <c r="G17" i="3"/>
  <c r="B33" i="3" s="1"/>
  <c r="D93" i="3"/>
  <c r="H93" i="3"/>
  <c r="J93" i="3" s="1"/>
  <c r="C20" i="3"/>
  <c r="G74" i="3" l="1"/>
  <c r="G81" i="3"/>
  <c r="G72" i="3"/>
  <c r="G75" i="3"/>
  <c r="G78" i="3"/>
  <c r="G77" i="3"/>
  <c r="G80" i="3"/>
  <c r="G79" i="3"/>
  <c r="G76" i="3"/>
  <c r="H100" i="3"/>
  <c r="J100" i="3" s="1"/>
</calcChain>
</file>

<file path=xl/sharedStrings.xml><?xml version="1.0" encoding="utf-8"?>
<sst xmlns="http://schemas.openxmlformats.org/spreadsheetml/2006/main" count="881" uniqueCount="165">
  <si>
    <t>Tramo de Edad</t>
  </si>
  <si>
    <t>Varones</t>
  </si>
  <si>
    <t>Mujeres</t>
  </si>
  <si>
    <t>Total</t>
  </si>
  <si>
    <t>0-04</t>
  </si>
  <si>
    <t>05-09</t>
  </si>
  <si>
    <t>10-15</t>
  </si>
  <si>
    <t>16-19</t>
  </si>
  <si>
    <t>20-24</t>
  </si>
  <si>
    <t>25-29</t>
  </si>
  <si>
    <t>30-34</t>
  </si>
  <si>
    <t>35-39</t>
  </si>
  <si>
    <t>40-44</t>
  </si>
  <si>
    <t>45-49</t>
  </si>
  <si>
    <t>50-54</t>
  </si>
  <si>
    <t>55-59</t>
  </si>
  <si>
    <t>60-64</t>
  </si>
  <si>
    <t>65-69</t>
  </si>
  <si>
    <t>70-74</t>
  </si>
  <si>
    <t>75-79</t>
  </si>
  <si>
    <t>80-85</t>
  </si>
  <si>
    <t>Más de 85</t>
  </si>
  <si>
    <t>ENERO</t>
  </si>
  <si>
    <t xml:space="preserve">Desempleados </t>
  </si>
  <si>
    <t>PEEA</t>
  </si>
  <si>
    <t>% Hombres Desempleados</t>
  </si>
  <si>
    <t>HOMBRES</t>
  </si>
  <si>
    <t>MUJERES</t>
  </si>
  <si>
    <t>Desempleadas</t>
  </si>
  <si>
    <t>% Mujeres Desempleadas</t>
  </si>
  <si>
    <t>DICIEMBRE</t>
  </si>
  <si>
    <t>NOVIEMBRE</t>
  </si>
  <si>
    <t>OCTUBRE</t>
  </si>
  <si>
    <t>SEPTIEMBRE</t>
  </si>
  <si>
    <t>AGOSTO</t>
  </si>
  <si>
    <t>JULIO</t>
  </si>
  <si>
    <t>JUNIO</t>
  </si>
  <si>
    <t>MAYO</t>
  </si>
  <si>
    <t>ABRIL</t>
  </si>
  <si>
    <t>MARZO</t>
  </si>
  <si>
    <t>FEBRERO</t>
  </si>
  <si>
    <t>% en el tramo de edad</t>
  </si>
  <si>
    <t>Total Desempleo</t>
  </si>
  <si>
    <t>% del total de desempleo</t>
  </si>
  <si>
    <t>Hombres</t>
  </si>
  <si>
    <t>Nº de Hombres</t>
  </si>
  <si>
    <t>% Hombres</t>
  </si>
  <si>
    <t>Nº de Mujeres</t>
  </si>
  <si>
    <t>% Mujeres</t>
  </si>
  <si>
    <t>Nº Total</t>
  </si>
  <si>
    <t>% del total del desempleo</t>
  </si>
  <si>
    <t>Sin Estudios</t>
  </si>
  <si>
    <t>Estudios Primarios</t>
  </si>
  <si>
    <t>E.S.O.</t>
  </si>
  <si>
    <t>Prog. Inserc. Labor.</t>
  </si>
  <si>
    <t>Bachillerato</t>
  </si>
  <si>
    <t>F.P. Grado Medio</t>
  </si>
  <si>
    <t>F.P. Grado Superior</t>
  </si>
  <si>
    <t>Diplomatura</t>
  </si>
  <si>
    <t>Licenciatura y Doctorado</t>
  </si>
  <si>
    <t>TOTAL</t>
  </si>
  <si>
    <t xml:space="preserve">JULIO </t>
  </si>
  <si>
    <t>Nº de Varones</t>
  </si>
  <si>
    <t>% varones con respecto al sector</t>
  </si>
  <si>
    <t>% mujeres con respecto al sector</t>
  </si>
  <si>
    <t>% con respecto al desempleo</t>
  </si>
  <si>
    <t>Industria</t>
  </si>
  <si>
    <t>Servicios</t>
  </si>
  <si>
    <t>Construcción</t>
  </si>
  <si>
    <t>Admón.  Pública (Defensa y Admón. Local)</t>
  </si>
  <si>
    <t>Sin Empleo Anterior</t>
  </si>
  <si>
    <t xml:space="preserve">Hombres </t>
  </si>
  <si>
    <t>Enero</t>
  </si>
  <si>
    <t>Febrero</t>
  </si>
  <si>
    <t>Marzo</t>
  </si>
  <si>
    <t>Abril</t>
  </si>
  <si>
    <t>Mayo</t>
  </si>
  <si>
    <t>Junio</t>
  </si>
  <si>
    <t>Julio</t>
  </si>
  <si>
    <t>Agosto</t>
  </si>
  <si>
    <t>Septiembre</t>
  </si>
  <si>
    <t>Noviembre</t>
  </si>
  <si>
    <t>Diciembre</t>
  </si>
  <si>
    <t>Octubre</t>
  </si>
  <si>
    <t>Hombre</t>
  </si>
  <si>
    <t>Mujer</t>
  </si>
  <si>
    <t>ORDEN</t>
  </si>
  <si>
    <t>OCUPACIÓN</t>
  </si>
  <si>
    <t>% Hombres de Ocupación</t>
  </si>
  <si>
    <t>% Mujeres de ocupación</t>
  </si>
  <si>
    <t>1º</t>
  </si>
  <si>
    <t>2º</t>
  </si>
  <si>
    <t>3º</t>
  </si>
  <si>
    <t>4º</t>
  </si>
  <si>
    <t>5º</t>
  </si>
  <si>
    <t>6º</t>
  </si>
  <si>
    <t>7º</t>
  </si>
  <si>
    <t>8º</t>
  </si>
  <si>
    <t>9º</t>
  </si>
  <si>
    <t>10º</t>
  </si>
  <si>
    <t>Estas tablas se publican con el objeto de facilitar su trabajo a aquellas personas interesadas en estudiar y analizar con detalle el mercado laboral de la ciudad de Badajoz. Para cada serie de datos se especifica la fuente de procedencia así como detalles de su contenido. La utilización de las tablas está sujeta a la cita, en cualquier publicación o difusión de datos que quiera realizarse, de las fuentes originales así como de la procedencia de la información a través del Informe del Mercado Laboral de la ciudad de Badajoz-Ayuntamiento de Badajoz. Entre los documentos publicados se incluye una Nota Metodológica con mayor detalle de procedencia y procesamiento de los datos.</t>
  </si>
  <si>
    <t>INTERVALO DE EDAD</t>
  </si>
  <si>
    <t>NIVEL DE ESTUDIOS</t>
  </si>
  <si>
    <t>SECTORES DE ACTIVIDAD</t>
  </si>
  <si>
    <t>Desempleados</t>
  </si>
  <si>
    <t>% del Tasa de Desempleo (PEEA su edad)</t>
  </si>
  <si>
    <t>FUENTES: PEEA: Instituto Nacional de Estadística. Desempleo: Observatorio del Empleo del SEXPE. Porcentajes elaborados por el Informe Permanente del Mercado Laboral de Badajoz</t>
  </si>
  <si>
    <t>FUENTE: Datos Absolutos: Observatorio del Empleo del SEXPE. Porcentaje: Elaborado por el Informe Permanente del Mercado Laboral de Badajoz</t>
  </si>
  <si>
    <t>Agricultura</t>
  </si>
  <si>
    <t>OCUPACIONES MÁS DEMANDADAS</t>
  </si>
  <si>
    <t>Evolución mensual</t>
  </si>
  <si>
    <t>Cualquier comentario o cuestión relativa a esta información puede dirigirse a la Concejalía de Empleo y Desarrollo Económico del Ayuntamiento de Badajoz. Plaza de la Soledad, nº 7. 2ª planta. 06002. Badajoz</t>
  </si>
  <si>
    <t>TOTAL DE LAS 10 OCUPACIONES MÁS DEMANDADAS</t>
  </si>
  <si>
    <t>FUENTE: Instituto Nacional de Estadística</t>
  </si>
  <si>
    <t>Mujere</t>
  </si>
  <si>
    <t>Insercion Laboral</t>
  </si>
  <si>
    <t>Bto.</t>
  </si>
  <si>
    <t>Ene</t>
  </si>
  <si>
    <t>Feb</t>
  </si>
  <si>
    <t>Mar</t>
  </si>
  <si>
    <t>Abr</t>
  </si>
  <si>
    <t>May</t>
  </si>
  <si>
    <t>Jun</t>
  </si>
  <si>
    <t>Jul</t>
  </si>
  <si>
    <t>Ago</t>
  </si>
  <si>
    <t>Sept</t>
  </si>
  <si>
    <t>Oct</t>
  </si>
  <si>
    <t>Nov</t>
  </si>
  <si>
    <t>Dic</t>
  </si>
  <si>
    <t>Primaria</t>
  </si>
  <si>
    <t>ESO</t>
  </si>
  <si>
    <t>FP GM</t>
  </si>
  <si>
    <t>FP GS</t>
  </si>
  <si>
    <t>Grado</t>
  </si>
  <si>
    <t>Master y Ddo</t>
  </si>
  <si>
    <t>MEDIA POR GRUPO DE EDAD Y SEXO 2017</t>
  </si>
  <si>
    <t>Admón. Pública</t>
  </si>
  <si>
    <t>AÑO</t>
  </si>
  <si>
    <t>ACUMULADO AÑO XXXX</t>
  </si>
  <si>
    <t>Población de la ciudad de  Badajoz  y Población en Edad Económicamente Activa a 1 de Enero de 2020 según datos del Padrón Municipal de INE</t>
  </si>
  <si>
    <t>PADRON MUNICIPAL 1/1/2020</t>
  </si>
  <si>
    <r>
      <t xml:space="preserve">Porcentaje de hombres y mujeres desempleadas en relación con la PEEA de su grupo de edad en la ciudad de Badajoz durante el 2021 </t>
    </r>
    <r>
      <rPr>
        <b/>
        <sz val="10"/>
        <color indexed="8"/>
        <rFont val="Arial"/>
        <family val="2"/>
      </rPr>
      <t>Fuente</t>
    </r>
    <r>
      <rPr>
        <sz val="10"/>
        <color indexed="8"/>
        <rFont val="Arial"/>
        <family val="2"/>
      </rPr>
      <t>: Elaboración propia a partir de datos del Observatorio del Empleo del SEXPE y Padrón Municipal (INE)</t>
    </r>
  </si>
  <si>
    <t>Nº de Personas Desempledas en 2021 disgregada por Intervalo de Edad, Mes y Sexo en relación con el desmpleo en su Intervalo de Edad</t>
  </si>
  <si>
    <t>Nº de Personas Desempleadas en 2021 disgregado por  Intervalo de Edad, Mes y Sexo y relacionado con la Población en Edad Económicamente Activa</t>
  </si>
  <si>
    <r>
      <t xml:space="preserve">Porcentaje de personas desempleadas en relación con la PEEA por grupos de edad y sexo en la ciudad durantel el 2021 </t>
    </r>
    <r>
      <rPr>
        <b/>
        <sz val="10"/>
        <color indexed="8"/>
        <rFont val="Arial"/>
        <family val="2"/>
      </rPr>
      <t>Fuente:</t>
    </r>
    <r>
      <rPr>
        <sz val="10"/>
        <color indexed="8"/>
        <rFont val="Arial"/>
        <family val="2"/>
      </rPr>
      <t xml:space="preserve"> Elaboración propia a partir de datos del Observatorio del Empleo del SEXPE y Padrón Municipal (INE)</t>
    </r>
  </si>
  <si>
    <t>MEDIA DURANTE EL 2021</t>
  </si>
  <si>
    <t>Nº de Personas Desempleadas en 2021 disgregado por Niveles de Estudios, Mes y Sexo y relacionandolo con el porcentaje del total del Desempleo registrado en el mes.</t>
  </si>
  <si>
    <r>
      <t xml:space="preserve">Porcentaje de mujeres y hombres desempleados según niveles formativos en la ciudad de Badajoz durante el 2021 </t>
    </r>
    <r>
      <rPr>
        <b/>
        <sz val="10"/>
        <color indexed="8"/>
        <rFont val="Arial"/>
        <family val="2"/>
      </rPr>
      <t>Fuente</t>
    </r>
    <r>
      <rPr>
        <sz val="10"/>
        <color indexed="8"/>
        <rFont val="Arial"/>
        <family val="2"/>
      </rPr>
      <t>: Elaboración propia a partir de datos del Observatorio del Empleo del SEXPE</t>
    </r>
  </si>
  <si>
    <t>Nº de Personas Desempledas en 2021 disgregadas por Sectores de Actividad, Mes y Sexo y relacionandolo con la representatividad de cada sexo en cada sector</t>
  </si>
  <si>
    <r>
      <t xml:space="preserve">Porcentaje de desempleo por sectores de actividad en la ciudad de Badajoz durante el 2021. </t>
    </r>
    <r>
      <rPr>
        <b/>
        <sz val="10"/>
        <color indexed="8"/>
        <rFont val="Arial"/>
        <family val="2"/>
      </rPr>
      <t>Fuente</t>
    </r>
    <r>
      <rPr>
        <sz val="10"/>
        <color indexed="8"/>
        <rFont val="Arial"/>
        <family val="2"/>
      </rPr>
      <t>: Elaboración propia a partir de datos del Observatorio del Empleo del SEXPE</t>
    </r>
  </si>
  <si>
    <r>
      <t xml:space="preserve">Porcentaje del acumulado anual disgregado por sexos en relación con cada ocupación más demandadas durante el 2021 </t>
    </r>
    <r>
      <rPr>
        <b/>
        <sz val="10"/>
        <color indexed="8"/>
        <rFont val="Arial"/>
        <family val="2"/>
      </rPr>
      <t>Fuente</t>
    </r>
    <r>
      <rPr>
        <sz val="10"/>
        <color indexed="8"/>
        <rFont val="Arial"/>
        <family val="2"/>
      </rPr>
      <t>: Elaboración propia a partir de datos del Observatorio del Empleo del SEXPE</t>
    </r>
  </si>
  <si>
    <t xml:space="preserve">Las 10 Ocupaciones más demandadas en 2021 disgregado por Sexo relacionandolo con la representatividad de cada sexo en cada ocupación </t>
  </si>
  <si>
    <t>ACUMULADO ANUAL 2021</t>
  </si>
  <si>
    <t>Personal de limpieza o limpiadores en general</t>
  </si>
  <si>
    <t>Dependientes de comercio, en general</t>
  </si>
  <si>
    <t>Empleados administrativos, en general</t>
  </si>
  <si>
    <t>Peones de la industria manufacturera, en general</t>
  </si>
  <si>
    <t>Camareros, en general</t>
  </si>
  <si>
    <t>Peones de la construcción de edificios</t>
  </si>
  <si>
    <t>Mozos de carga y descarga, almacén y/o mercado de abastos</t>
  </si>
  <si>
    <t>Reponedores de hipermercado</t>
  </si>
  <si>
    <t>Pinches de cocina</t>
  </si>
  <si>
    <t>Ordenanzas</t>
  </si>
  <si>
    <t>Las 10 Ocupaciones más demandadas en 2021 disgregado por Sexo.</t>
  </si>
  <si>
    <r>
      <t xml:space="preserve">Ocupaciones más demandadas durante el 2021 por ocupación y mes. </t>
    </r>
    <r>
      <rPr>
        <b/>
        <sz val="10"/>
        <color indexed="8"/>
        <rFont val="Arial"/>
        <family val="2"/>
      </rPr>
      <t>Fuente:</t>
    </r>
    <r>
      <rPr>
        <sz val="10"/>
        <color indexed="8"/>
        <rFont val="Arial"/>
        <family val="2"/>
      </rPr>
      <t xml:space="preserve"> Elaboración propia a partir de datos del Observatorio del Empleo del SEXPE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</si>
</sst>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0"/>
      <name val="Arial"/>
      <family val="2"/>
    </font>
    <font>
      <sz val="10"/>
      <color indexed="8"/>
      <name val="Arial"/>
      <family val="2"/>
    </font>
    <font>
      <b/>
      <sz val="10"/>
      <color indexed="8"/>
      <name val="Arial"/>
      <family val="2"/>
    </font>
    <font>
      <sz val="10"/>
      <name val="Arial"/>
      <family val="2"/>
    </font>
    <font>
      <sz val="14"/>
      <color indexed="8"/>
      <name val="Arial"/>
      <family val="2"/>
    </font>
    <font>
      <sz val="11"/>
      <color theme="1"/>
      <name val="Calibri"/>
      <family val="2"/>
      <scheme val="minor"/>
    </font>
    <font>
      <b/>
      <sz val="11"/>
      <color theme="1"/>
      <name val="Calibri"/>
      <family val="2"/>
      <scheme val="minor"/>
    </font>
    <font>
      <sz val="10"/>
      <color theme="1"/>
      <name val="Arial"/>
      <family val="2"/>
    </font>
    <font>
      <b/>
      <sz val="12"/>
      <color theme="1"/>
      <name val="Arial"/>
      <family val="2"/>
    </font>
    <font>
      <b/>
      <sz val="12"/>
      <color rgb="FF000000"/>
      <name val="Arial"/>
      <family val="2"/>
    </font>
    <font>
      <sz val="10"/>
      <color rgb="FF000000"/>
      <name val="Arial"/>
      <family val="2"/>
    </font>
    <font>
      <b/>
      <sz val="11"/>
      <color theme="1"/>
      <name val="Arial"/>
      <family val="2"/>
    </font>
    <font>
      <b/>
      <sz val="10"/>
      <color theme="1"/>
      <name val="Arial"/>
      <family val="2"/>
    </font>
    <font>
      <sz val="14"/>
      <color theme="1"/>
      <name val="Calibri"/>
      <family val="2"/>
      <scheme val="minor"/>
    </font>
    <font>
      <sz val="14"/>
      <color theme="1"/>
      <name val="Arial"/>
      <family val="2"/>
    </font>
    <font>
      <b/>
      <sz val="11"/>
      <color theme="3"/>
      <name val="Arial"/>
      <family val="2"/>
    </font>
    <font>
      <sz val="11"/>
      <color theme="1"/>
      <name val="Arial"/>
      <family val="2"/>
    </font>
    <font>
      <sz val="11"/>
      <name val="Arial"/>
      <family val="2"/>
    </font>
  </fonts>
  <fills count="4">
    <fill>
      <patternFill patternType="none"/>
    </fill>
    <fill>
      <patternFill patternType="gray125"/>
    </fill>
    <fill>
      <patternFill patternType="solid">
        <fgColor indexed="9"/>
      </patternFill>
    </fill>
    <fill>
      <patternFill patternType="solid">
        <fgColor rgb="FFFFFF9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4">
    <xf numFmtId="0" fontId="0" fillId="0" borderId="0"/>
    <xf numFmtId="0" fontId="6" fillId="0" borderId="0"/>
    <xf numFmtId="0" fontId="6" fillId="0" borderId="0"/>
    <xf numFmtId="0" fontId="1" fillId="0" borderId="0"/>
    <xf numFmtId="0" fontId="6"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6" fillId="0" borderId="0"/>
    <xf numFmtId="0" fontId="6" fillId="0" borderId="0"/>
    <xf numFmtId="0" fontId="6" fillId="0" borderId="0"/>
    <xf numFmtId="0" fontId="1" fillId="0" borderId="0"/>
    <xf numFmtId="0" fontId="6" fillId="0" borderId="0"/>
    <xf numFmtId="0" fontId="1" fillId="0" borderId="0"/>
    <xf numFmtId="0" fontId="4"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150">
    <xf numFmtId="0" fontId="0" fillId="0" borderId="0" xfId="0"/>
    <xf numFmtId="0" fontId="0" fillId="0" borderId="0" xfId="0"/>
    <xf numFmtId="0" fontId="8" fillId="0" borderId="0" xfId="0" applyFont="1"/>
    <xf numFmtId="0" fontId="9" fillId="0" borderId="1" xfId="0" applyFont="1" applyBorder="1" applyAlignment="1">
      <alignment horizontal="center"/>
    </xf>
    <xf numFmtId="49" fontId="9" fillId="0" borderId="1" xfId="0" applyNumberFormat="1" applyFont="1" applyBorder="1"/>
    <xf numFmtId="0" fontId="11" fillId="0" borderId="0" xfId="0" applyFont="1" applyBorder="1" applyAlignment="1">
      <alignment horizontal="right" vertical="top" wrapText="1"/>
    </xf>
    <xf numFmtId="0" fontId="11" fillId="0" borderId="0" xfId="0" applyFont="1" applyBorder="1" applyAlignment="1">
      <alignment horizontal="right"/>
    </xf>
    <xf numFmtId="0" fontId="9" fillId="0" borderId="0" xfId="0" applyFont="1" applyBorder="1"/>
    <xf numFmtId="3" fontId="8" fillId="0" borderId="0" xfId="0" applyNumberFormat="1" applyFont="1" applyBorder="1" applyAlignment="1">
      <alignment horizontal="right" vertical="top" wrapText="1"/>
    </xf>
    <xf numFmtId="3" fontId="11" fillId="0" borderId="0" xfId="0" applyNumberFormat="1" applyFont="1" applyBorder="1" applyAlignment="1">
      <alignment horizontal="right"/>
    </xf>
    <xf numFmtId="0" fontId="10" fillId="0" borderId="0" xfId="0" applyFont="1" applyBorder="1" applyAlignment="1">
      <alignment horizontal="right" vertical="top" wrapText="1"/>
    </xf>
    <xf numFmtId="3" fontId="10" fillId="0" borderId="0" xfId="0" applyNumberFormat="1" applyFont="1" applyBorder="1" applyAlignment="1">
      <alignment horizontal="right"/>
    </xf>
    <xf numFmtId="3" fontId="12" fillId="0" borderId="0" xfId="0" applyNumberFormat="1" applyFont="1" applyBorder="1" applyAlignment="1">
      <alignment horizontal="right"/>
    </xf>
    <xf numFmtId="3" fontId="8" fillId="0" borderId="0" xfId="0" applyNumberFormat="1" applyFont="1" applyBorder="1" applyAlignment="1">
      <alignment vertical="top" wrapText="1"/>
    </xf>
    <xf numFmtId="3" fontId="8" fillId="0" borderId="0" xfId="0" applyNumberFormat="1" applyFont="1" applyBorder="1"/>
    <xf numFmtId="3" fontId="9" fillId="0" borderId="0" xfId="0" applyNumberFormat="1" applyFont="1" applyBorder="1"/>
    <xf numFmtId="10" fontId="8" fillId="0" borderId="0" xfId="0" applyNumberFormat="1" applyFont="1"/>
    <xf numFmtId="0" fontId="8" fillId="0" borderId="0" xfId="0" applyFont="1"/>
    <xf numFmtId="0" fontId="8" fillId="0" borderId="0" xfId="0" applyFont="1"/>
    <xf numFmtId="0" fontId="8" fillId="0" borderId="0" xfId="0" applyFont="1"/>
    <xf numFmtId="0" fontId="9" fillId="0" borderId="1" xfId="0" applyFont="1" applyBorder="1"/>
    <xf numFmtId="0" fontId="13" fillId="0" borderId="1" xfId="0" applyFont="1" applyBorder="1" applyAlignment="1">
      <alignment horizontal="center" vertical="center" wrapText="1"/>
    </xf>
    <xf numFmtId="0" fontId="13" fillId="0" borderId="1" xfId="0" applyFont="1" applyBorder="1"/>
    <xf numFmtId="3" fontId="1" fillId="2" borderId="1" xfId="0" applyNumberFormat="1" applyFont="1" applyFill="1" applyBorder="1" applyAlignment="1">
      <alignment horizontal="right" vertical="center" wrapText="1"/>
    </xf>
    <xf numFmtId="0" fontId="8" fillId="0" borderId="0" xfId="0" applyFont="1"/>
    <xf numFmtId="0" fontId="9" fillId="0" borderId="0" xfId="0" applyFont="1"/>
    <xf numFmtId="0" fontId="13" fillId="0" borderId="0" xfId="0" applyFont="1"/>
    <xf numFmtId="3" fontId="8" fillId="0" borderId="1" xfId="0" applyNumberFormat="1" applyFont="1" applyBorder="1"/>
    <xf numFmtId="0" fontId="9" fillId="0" borderId="1" xfId="0" applyFont="1" applyBorder="1"/>
    <xf numFmtId="3" fontId="9" fillId="0" borderId="1" xfId="0" applyNumberFormat="1" applyFont="1" applyBorder="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8" fillId="0" borderId="1" xfId="0" applyFont="1" applyBorder="1"/>
    <xf numFmtId="0" fontId="13" fillId="0" borderId="1" xfId="0" applyFont="1" applyBorder="1"/>
    <xf numFmtId="0" fontId="13" fillId="0" borderId="1" xfId="0" applyFont="1" applyBorder="1" applyAlignment="1">
      <alignment wrapText="1"/>
    </xf>
    <xf numFmtId="10" fontId="8" fillId="0" borderId="1" xfId="0" applyNumberFormat="1" applyFont="1" applyBorder="1"/>
    <xf numFmtId="10" fontId="9" fillId="0" borderId="1" xfId="0" applyNumberFormat="1" applyFont="1" applyBorder="1"/>
    <xf numFmtId="164" fontId="1" fillId="2" borderId="1" xfId="0" applyNumberFormat="1" applyFont="1" applyFill="1" applyBorder="1" applyAlignment="1">
      <alignment horizontal="right" vertical="center" wrapText="1"/>
    </xf>
    <xf numFmtId="10" fontId="13" fillId="0" borderId="1" xfId="0" applyNumberFormat="1" applyFont="1" applyBorder="1" applyAlignment="1">
      <alignment horizontal="center" vertical="center" wrapText="1"/>
    </xf>
    <xf numFmtId="3" fontId="8" fillId="0" borderId="0" xfId="0" applyNumberFormat="1" applyFont="1"/>
    <xf numFmtId="0" fontId="13" fillId="0" borderId="1" xfId="0" applyFont="1" applyBorder="1" applyAlignment="1">
      <alignment horizontal="center" vertical="center"/>
    </xf>
    <xf numFmtId="0" fontId="13" fillId="0" borderId="1" xfId="0" applyFont="1" applyBorder="1" applyAlignment="1">
      <alignment vertical="center"/>
    </xf>
    <xf numFmtId="49" fontId="13" fillId="0" borderId="1" xfId="0" applyNumberFormat="1" applyFont="1" applyBorder="1" applyAlignment="1">
      <alignment wrapText="1"/>
    </xf>
    <xf numFmtId="0" fontId="13" fillId="0" borderId="1" xfId="0" applyFont="1" applyBorder="1" applyAlignment="1">
      <alignment horizontal="right" vertical="center"/>
    </xf>
    <xf numFmtId="0" fontId="13" fillId="0" borderId="1" xfId="0" applyFont="1" applyBorder="1" applyAlignment="1">
      <alignment horizontal="right"/>
    </xf>
    <xf numFmtId="49" fontId="13" fillId="0" borderId="1" xfId="0" applyNumberFormat="1" applyFont="1" applyBorder="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wrapText="1"/>
    </xf>
    <xf numFmtId="0" fontId="13" fillId="0" borderId="1" xfId="0" applyFont="1" applyBorder="1" applyAlignment="1">
      <alignment horizontal="center"/>
    </xf>
    <xf numFmtId="0" fontId="0" fillId="3" borderId="0" xfId="0" applyFill="1"/>
    <xf numFmtId="0" fontId="14" fillId="3" borderId="0" xfId="0" applyFont="1" applyFill="1" applyAlignment="1">
      <alignment vertical="center"/>
    </xf>
    <xf numFmtId="0" fontId="15" fillId="0" borderId="0" xfId="0" applyFont="1" applyAlignment="1">
      <alignment horizontal="center" vertical="center" wrapText="1"/>
    </xf>
    <xf numFmtId="0" fontId="14" fillId="0" borderId="0" xfId="0" applyFont="1" applyAlignment="1">
      <alignment vertical="center"/>
    </xf>
    <xf numFmtId="0" fontId="16" fillId="0" borderId="0" xfId="0" applyFont="1" applyAlignment="1">
      <alignment horizontal="left" wrapText="1"/>
    </xf>
    <xf numFmtId="49" fontId="13" fillId="0" borderId="3" xfId="0" applyNumberFormat="1" applyFont="1" applyBorder="1" applyAlignment="1">
      <alignment vertical="center"/>
    </xf>
    <xf numFmtId="49" fontId="13" fillId="0" borderId="4" xfId="0" applyNumberFormat="1" applyFont="1" applyBorder="1" applyAlignment="1">
      <alignment vertical="center"/>
    </xf>
    <xf numFmtId="0" fontId="8" fillId="0" borderId="0" xfId="0" applyFont="1" applyAlignment="1">
      <alignment wrapText="1"/>
    </xf>
    <xf numFmtId="0" fontId="13" fillId="0" borderId="1" xfId="0" applyFont="1" applyBorder="1" applyAlignment="1">
      <alignment horizontal="center" vertical="center"/>
    </xf>
    <xf numFmtId="0" fontId="0" fillId="0" borderId="0" xfId="0"/>
    <xf numFmtId="0" fontId="8" fillId="0" borderId="0" xfId="0" applyFont="1"/>
    <xf numFmtId="0" fontId="13" fillId="0" borderId="1" xfId="0" applyFont="1" applyBorder="1" applyAlignment="1">
      <alignment horizontal="center" vertical="center"/>
    </xf>
    <xf numFmtId="3" fontId="8" fillId="0" borderId="1" xfId="0" applyNumberFormat="1" applyFont="1" applyBorder="1"/>
    <xf numFmtId="3" fontId="8" fillId="0" borderId="0" xfId="0" applyNumberFormat="1" applyFont="1"/>
    <xf numFmtId="0" fontId="13" fillId="0" borderId="1" xfId="0" applyFont="1" applyBorder="1" applyAlignment="1">
      <alignment horizontal="center" vertical="center" wrapText="1"/>
    </xf>
    <xf numFmtId="0" fontId="13" fillId="0" borderId="1" xfId="0" applyFont="1" applyBorder="1" applyAlignment="1">
      <alignment horizontal="center"/>
    </xf>
    <xf numFmtId="0" fontId="16" fillId="0" borderId="0" xfId="0" applyFont="1" applyAlignment="1">
      <alignment wrapText="1"/>
    </xf>
    <xf numFmtId="164" fontId="8" fillId="0" borderId="1" xfId="0" applyNumberFormat="1" applyFont="1" applyBorder="1"/>
    <xf numFmtId="10" fontId="8" fillId="0" borderId="1" xfId="0" applyNumberFormat="1" applyFont="1" applyBorder="1"/>
    <xf numFmtId="0" fontId="9" fillId="0" borderId="0" xfId="0" applyFont="1"/>
    <xf numFmtId="10" fontId="8" fillId="0" borderId="1" xfId="0" applyNumberFormat="1" applyFont="1" applyBorder="1"/>
    <xf numFmtId="10"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3" fontId="8" fillId="0" borderId="1" xfId="0" applyNumberFormat="1" applyFont="1" applyBorder="1"/>
    <xf numFmtId="164" fontId="1" fillId="2" borderId="1" xfId="6" applyNumberFormat="1" applyFont="1" applyFill="1" applyBorder="1" applyAlignment="1">
      <alignment horizontal="right" vertical="center" wrapText="1"/>
    </xf>
    <xf numFmtId="3" fontId="8" fillId="0" borderId="1" xfId="0" applyNumberFormat="1" applyFont="1" applyBorder="1"/>
    <xf numFmtId="3" fontId="8" fillId="0" borderId="1" xfId="0" applyNumberFormat="1" applyFont="1" applyBorder="1"/>
    <xf numFmtId="0" fontId="9" fillId="0" borderId="0" xfId="0" applyFont="1"/>
    <xf numFmtId="0" fontId="13" fillId="0" borderId="1" xfId="0" applyFont="1" applyBorder="1" applyAlignment="1">
      <alignment horizontal="center" vertical="center" wrapText="1"/>
    </xf>
    <xf numFmtId="3" fontId="8" fillId="0" borderId="1" xfId="0" applyNumberFormat="1" applyFont="1" applyBorder="1"/>
    <xf numFmtId="0" fontId="13" fillId="0" borderId="1" xfId="0" applyFont="1" applyBorder="1" applyAlignment="1">
      <alignment horizontal="center" vertical="center"/>
    </xf>
    <xf numFmtId="0" fontId="8" fillId="0" borderId="1" xfId="0" applyFont="1" applyBorder="1"/>
    <xf numFmtId="0" fontId="13" fillId="0" borderId="1" xfId="0" applyFont="1" applyBorder="1"/>
    <xf numFmtId="10" fontId="8" fillId="0" borderId="1" xfId="0" applyNumberFormat="1" applyFont="1" applyBorder="1"/>
    <xf numFmtId="10" fontId="8" fillId="0" borderId="1" xfId="26" applyNumberFormat="1" applyFont="1" applyBorder="1"/>
    <xf numFmtId="164" fontId="1" fillId="2" borderId="1" xfId="10" applyNumberFormat="1" applyFont="1" applyFill="1" applyBorder="1" applyAlignment="1">
      <alignment horizontal="right" vertical="center" wrapText="1"/>
    </xf>
    <xf numFmtId="3" fontId="8" fillId="0" borderId="1" xfId="0" applyNumberFormat="1" applyFont="1" applyBorder="1"/>
    <xf numFmtId="3" fontId="9" fillId="0" borderId="1" xfId="0" applyNumberFormat="1" applyFont="1" applyBorder="1"/>
    <xf numFmtId="3" fontId="8" fillId="0" borderId="1" xfId="0" applyNumberFormat="1" applyFont="1" applyBorder="1"/>
    <xf numFmtId="3" fontId="9" fillId="0" borderId="1" xfId="0" applyNumberFormat="1" applyFont="1" applyBorder="1"/>
    <xf numFmtId="0" fontId="13" fillId="0" borderId="1" xfId="0" applyFont="1" applyBorder="1" applyAlignment="1">
      <alignment horizontal="center" vertical="center" wrapText="1"/>
    </xf>
    <xf numFmtId="3" fontId="8" fillId="0" borderId="1" xfId="0" applyNumberFormat="1" applyFont="1" applyBorder="1"/>
    <xf numFmtId="3" fontId="9" fillId="0" borderId="1" xfId="0" applyNumberFormat="1" applyFont="1" applyBorder="1"/>
    <xf numFmtId="0" fontId="13" fillId="0" borderId="1" xfId="0" applyFont="1" applyBorder="1" applyAlignment="1">
      <alignment horizontal="center" vertical="center"/>
    </xf>
    <xf numFmtId="10" fontId="8" fillId="0" borderId="1" xfId="0" applyNumberFormat="1" applyFont="1" applyBorder="1"/>
    <xf numFmtId="10" fontId="8" fillId="0" borderId="1" xfId="26" applyNumberFormat="1" applyFont="1" applyBorder="1"/>
    <xf numFmtId="0" fontId="13" fillId="0" borderId="5" xfId="0" applyFont="1" applyBorder="1" applyAlignment="1">
      <alignment horizontal="center" vertical="center"/>
    </xf>
    <xf numFmtId="0" fontId="13" fillId="0" borderId="5" xfId="0" applyFont="1" applyBorder="1"/>
    <xf numFmtId="3" fontId="8" fillId="0" borderId="1" xfId="0" applyNumberFormat="1" applyFont="1" applyBorder="1"/>
    <xf numFmtId="49" fontId="8" fillId="0" borderId="1" xfId="0" applyNumberFormat="1" applyFont="1" applyBorder="1" applyAlignment="1">
      <alignment wrapText="1"/>
    </xf>
    <xf numFmtId="0" fontId="5" fillId="0" borderId="0" xfId="0" applyFont="1" applyAlignment="1">
      <alignment horizontal="center" vertical="center" wrapText="1"/>
    </xf>
    <xf numFmtId="164" fontId="1" fillId="2" borderId="1" xfId="19" applyNumberFormat="1" applyFont="1" applyFill="1" applyBorder="1" applyAlignment="1">
      <alignment horizontal="right" vertical="center" wrapText="1"/>
    </xf>
    <xf numFmtId="164" fontId="1" fillId="0" borderId="1" xfId="13" applyNumberFormat="1" applyBorder="1"/>
    <xf numFmtId="9" fontId="8" fillId="0" borderId="1" xfId="26" applyFont="1" applyBorder="1"/>
    <xf numFmtId="9" fontId="9" fillId="0" borderId="1" xfId="26" applyFont="1" applyBorder="1"/>
    <xf numFmtId="0" fontId="9" fillId="0" borderId="0" xfId="0" applyFont="1" applyAlignment="1"/>
    <xf numFmtId="0" fontId="9" fillId="0" borderId="1" xfId="0" applyFont="1" applyFill="1" applyBorder="1" applyAlignment="1">
      <alignment horizontal="center"/>
    </xf>
    <xf numFmtId="0" fontId="17" fillId="0" borderId="1" xfId="0" applyFont="1" applyBorder="1"/>
    <xf numFmtId="3" fontId="17" fillId="0" borderId="1" xfId="0" applyNumberFormat="1" applyFont="1" applyBorder="1"/>
    <xf numFmtId="49" fontId="11" fillId="0" borderId="1" xfId="0" applyNumberFormat="1" applyFont="1" applyFill="1" applyBorder="1" applyAlignment="1">
      <alignment wrapText="1"/>
    </xf>
    <xf numFmtId="3" fontId="8" fillId="0" borderId="1" xfId="0" applyNumberFormat="1" applyFont="1" applyBorder="1" applyAlignment="1">
      <alignment horizontal="right" wrapText="1"/>
    </xf>
    <xf numFmtId="10" fontId="8" fillId="0" borderId="1" xfId="0" applyNumberFormat="1" applyFont="1" applyBorder="1" applyAlignment="1">
      <alignment horizontal="right" wrapText="1"/>
    </xf>
    <xf numFmtId="3" fontId="13" fillId="0" borderId="1" xfId="0" applyNumberFormat="1" applyFont="1" applyBorder="1"/>
    <xf numFmtId="3" fontId="12" fillId="0" borderId="1" xfId="0" applyNumberFormat="1" applyFont="1" applyBorder="1"/>
    <xf numFmtId="10" fontId="12" fillId="0" borderId="1" xfId="0" applyNumberFormat="1" applyFont="1" applyBorder="1"/>
    <xf numFmtId="0" fontId="10" fillId="0" borderId="0" xfId="0" applyFont="1" applyBorder="1" applyAlignment="1">
      <alignment vertical="top" wrapText="1"/>
    </xf>
    <xf numFmtId="3" fontId="18" fillId="0" borderId="1" xfId="0" applyNumberFormat="1" applyFont="1" applyBorder="1"/>
    <xf numFmtId="0" fontId="16" fillId="0" borderId="0" xfId="0" applyFont="1" applyAlignment="1">
      <alignment horizontal="left" wrapText="1"/>
    </xf>
    <xf numFmtId="49" fontId="9" fillId="0" borderId="1" xfId="0" applyNumberFormat="1" applyFont="1" applyBorder="1" applyAlignment="1">
      <alignment horizontal="center"/>
    </xf>
    <xf numFmtId="0" fontId="12" fillId="0" borderId="1" xfId="0" applyFont="1" applyBorder="1" applyAlignment="1">
      <alignment horizontal="center"/>
    </xf>
    <xf numFmtId="0" fontId="10" fillId="0" borderId="0" xfId="0" applyFont="1" applyBorder="1" applyAlignment="1">
      <alignment horizontal="center" vertical="top" wrapText="1"/>
    </xf>
    <xf numFmtId="0" fontId="13" fillId="0" borderId="1" xfId="0" applyFont="1" applyBorder="1" applyAlignment="1">
      <alignment horizont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0" xfId="0" applyFont="1" applyAlignment="1">
      <alignment horizontal="center" wrapText="1"/>
    </xf>
    <xf numFmtId="0" fontId="13" fillId="0" borderId="7" xfId="0" applyFont="1" applyBorder="1" applyAlignment="1">
      <alignment horizontal="center"/>
    </xf>
    <xf numFmtId="0" fontId="13" fillId="0" borderId="5" xfId="0" applyFont="1" applyBorder="1" applyAlignment="1">
      <alignment horizontal="center"/>
    </xf>
    <xf numFmtId="0" fontId="13" fillId="0" borderId="8" xfId="0" applyFont="1" applyBorder="1" applyAlignment="1">
      <alignment horizontal="center"/>
    </xf>
    <xf numFmtId="0" fontId="13" fillId="0" borderId="2" xfId="0" applyFont="1" applyBorder="1" applyAlignment="1">
      <alignment horizontal="center"/>
    </xf>
    <xf numFmtId="0" fontId="8" fillId="0" borderId="0" xfId="0" applyFont="1" applyAlignment="1">
      <alignment wrapText="1"/>
    </xf>
    <xf numFmtId="49" fontId="13" fillId="0" borderId="8" xfId="0" applyNumberFormat="1" applyFont="1" applyBorder="1" applyAlignment="1">
      <alignment horizontal="center"/>
    </xf>
    <xf numFmtId="49" fontId="13" fillId="0" borderId="2" xfId="0" applyNumberFormat="1" applyFont="1" applyBorder="1" applyAlignment="1">
      <alignment horizontal="center"/>
    </xf>
    <xf numFmtId="49" fontId="13" fillId="0" borderId="1" xfId="0" applyNumberFormat="1" applyFont="1" applyBorder="1" applyAlignment="1">
      <alignment horizontal="center"/>
    </xf>
    <xf numFmtId="49" fontId="13"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7" fillId="0" borderId="1" xfId="0" applyFont="1" applyBorder="1" applyAlignment="1">
      <alignment horizontal="center" vertical="center"/>
    </xf>
    <xf numFmtId="0" fontId="13" fillId="0" borderId="1" xfId="0" applyFont="1" applyBorder="1" applyAlignment="1">
      <alignment horizontal="center" vertical="center"/>
    </xf>
    <xf numFmtId="0" fontId="16" fillId="0" borderId="0" xfId="0" applyFont="1" applyAlignment="1">
      <alignment horizontal="center"/>
    </xf>
    <xf numFmtId="0" fontId="13" fillId="0" borderId="1" xfId="0" applyFont="1" applyBorder="1" applyAlignment="1">
      <alignment horizontal="center" vertical="center" wrapText="1"/>
    </xf>
    <xf numFmtId="10" fontId="9" fillId="0" borderId="1" xfId="26" applyNumberFormat="1" applyFont="1" applyBorder="1"/>
  </cellXfs>
  <cellStyles count="34">
    <cellStyle name="Normal" xfId="0" builtinId="0"/>
    <cellStyle name="Normal 10" xfId="1" xr:uid="{00000000-0005-0000-0000-000001000000}"/>
    <cellStyle name="Normal 11" xfId="2" xr:uid="{00000000-0005-0000-0000-000002000000}"/>
    <cellStyle name="Normal 11 2" xfId="3" xr:uid="{00000000-0005-0000-0000-000003000000}"/>
    <cellStyle name="Normal 12" xfId="4" xr:uid="{00000000-0005-0000-0000-000004000000}"/>
    <cellStyle name="Normal 2" xfId="5" xr:uid="{00000000-0005-0000-0000-000005000000}"/>
    <cellStyle name="Normal 2 2" xfId="6" xr:uid="{00000000-0005-0000-0000-000006000000}"/>
    <cellStyle name="Normal 2 3" xfId="7" xr:uid="{00000000-0005-0000-0000-000007000000}"/>
    <cellStyle name="Normal 2 3 2" xfId="8" xr:uid="{00000000-0005-0000-0000-000008000000}"/>
    <cellStyle name="Normal 3" xfId="9" xr:uid="{00000000-0005-0000-0000-000009000000}"/>
    <cellStyle name="Normal 3 2" xfId="10" xr:uid="{00000000-0005-0000-0000-00000A000000}"/>
    <cellStyle name="Normal 3 3" xfId="11" xr:uid="{00000000-0005-0000-0000-00000B000000}"/>
    <cellStyle name="Normal 3 3 2" xfId="12" xr:uid="{00000000-0005-0000-0000-00000C000000}"/>
    <cellStyle name="Normal 4" xfId="13" xr:uid="{00000000-0005-0000-0000-00000D000000}"/>
    <cellStyle name="Normal 4 2" xfId="14" xr:uid="{00000000-0005-0000-0000-00000E000000}"/>
    <cellStyle name="Normal 4 2 2" xfId="15" xr:uid="{00000000-0005-0000-0000-00000F000000}"/>
    <cellStyle name="Normal 5" xfId="16" xr:uid="{00000000-0005-0000-0000-000010000000}"/>
    <cellStyle name="Normal 6" xfId="17" xr:uid="{00000000-0005-0000-0000-000011000000}"/>
    <cellStyle name="Normal 6 2" xfId="18" xr:uid="{00000000-0005-0000-0000-000012000000}"/>
    <cellStyle name="Normal 6 2 2" xfId="19" xr:uid="{00000000-0005-0000-0000-000013000000}"/>
    <cellStyle name="Normal 6 3" xfId="20" xr:uid="{00000000-0005-0000-0000-000014000000}"/>
    <cellStyle name="Normal 6 4" xfId="21" xr:uid="{00000000-0005-0000-0000-000015000000}"/>
    <cellStyle name="Normal 6 5" xfId="22" xr:uid="{00000000-0005-0000-0000-000016000000}"/>
    <cellStyle name="Normal 7" xfId="23" xr:uid="{00000000-0005-0000-0000-000017000000}"/>
    <cellStyle name="Normal 8" xfId="24" xr:uid="{00000000-0005-0000-0000-000018000000}"/>
    <cellStyle name="Normal 9" xfId="25" xr:uid="{00000000-0005-0000-0000-000019000000}"/>
    <cellStyle name="Porcentaje" xfId="26" builtinId="5"/>
    <cellStyle name="Porcentual 2" xfId="27" xr:uid="{00000000-0005-0000-0000-00001B000000}"/>
    <cellStyle name="Porcentual 3" xfId="28" xr:uid="{00000000-0005-0000-0000-00001C000000}"/>
    <cellStyle name="Porcentual 4" xfId="29" xr:uid="{00000000-0005-0000-0000-00001D000000}"/>
    <cellStyle name="Porcentual 5" xfId="30" xr:uid="{00000000-0005-0000-0000-00001E000000}"/>
    <cellStyle name="Porcentual 6" xfId="31" xr:uid="{00000000-0005-0000-0000-00001F000000}"/>
    <cellStyle name="Porcentual 7" xfId="32" xr:uid="{00000000-0005-0000-0000-000020000000}"/>
    <cellStyle name="Porcentual 8"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56036745406818E-2"/>
          <c:y val="5.0925925925925923E-2"/>
          <c:w val="0.88776618547681552"/>
          <c:h val="0.71819845435987162"/>
        </c:manualLayout>
      </c:layout>
      <c:lineChart>
        <c:grouping val="standard"/>
        <c:varyColors val="0"/>
        <c:ser>
          <c:idx val="0"/>
          <c:order val="0"/>
          <c:tx>
            <c:strRef>
              <c:f>'PEEA-Desempleo'!$B$26</c:f>
              <c:strCache>
                <c:ptCount val="1"/>
                <c:pt idx="0">
                  <c:v>Hombres </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'PEEA-Desempleo'!$A$27:$A$38</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'PEEA-Desempleo'!$B$27:$B$38</c:f>
              <c:numCache>
                <c:formatCode>0.00%</c:formatCode>
                <c:ptCount val="12"/>
                <c:pt idx="0">
                  <c:v>0.13834104374644915</c:v>
                </c:pt>
                <c:pt idx="1">
                  <c:v>0.13550036523009495</c:v>
                </c:pt>
                <c:pt idx="2">
                  <c:v>0.13495252008765524</c:v>
                </c:pt>
                <c:pt idx="3">
                  <c:v>0.13213213213213212</c:v>
                </c:pt>
                <c:pt idx="4">
                  <c:v>0.12758704650596542</c:v>
                </c:pt>
                <c:pt idx="5">
                  <c:v>0.12474636798961124</c:v>
                </c:pt>
                <c:pt idx="6">
                  <c:v>0.11425614803993182</c:v>
                </c:pt>
                <c:pt idx="7">
                  <c:v>0.10766171576982388</c:v>
                </c:pt>
                <c:pt idx="8">
                  <c:v>0.10135135135135136</c:v>
                </c:pt>
                <c:pt idx="9">
                  <c:v>0.10822985147309472</c:v>
                </c:pt>
                <c:pt idx="10">
                  <c:v>0.10719503287070854</c:v>
                </c:pt>
                <c:pt idx="11">
                  <c:v>0.10731677623569516</c:v>
                </c:pt>
              </c:numCache>
            </c:numRef>
          </c:val>
          <c:smooth val="0"/>
          <c:extLst>
            <c:ext xmlns:c16="http://schemas.microsoft.com/office/drawing/2014/chart" uri="{C3380CC4-5D6E-409C-BE32-E72D297353CC}">
              <c16:uniqueId val="{00000000-A7A1-4102-AA20-633B4C674C67}"/>
            </c:ext>
          </c:extLst>
        </c:ser>
        <c:ser>
          <c:idx val="1"/>
          <c:order val="1"/>
          <c:tx>
            <c:strRef>
              <c:f>'PEEA-Desempleo'!$C$26</c:f>
              <c:strCache>
                <c:ptCount val="1"/>
                <c:pt idx="0">
                  <c:v>Mujeres</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'PEEA-Desempleo'!$A$27:$A$38</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'PEEA-Desempleo'!$C$27:$C$38</c:f>
              <c:numCache>
                <c:formatCode>0.00%</c:formatCode>
                <c:ptCount val="12"/>
                <c:pt idx="0">
                  <c:v>0.1817015396762732</c:v>
                </c:pt>
                <c:pt idx="1">
                  <c:v>0.18154362416107384</c:v>
                </c:pt>
                <c:pt idx="2">
                  <c:v>0.18065534938807737</c:v>
                </c:pt>
                <c:pt idx="3">
                  <c:v>0.18176075799447294</c:v>
                </c:pt>
                <c:pt idx="4">
                  <c:v>0.1787011448874852</c:v>
                </c:pt>
                <c:pt idx="5">
                  <c:v>0.1754243979470983</c:v>
                </c:pt>
                <c:pt idx="6">
                  <c:v>0.16421239636794316</c:v>
                </c:pt>
                <c:pt idx="7">
                  <c:v>0.15607974733517568</c:v>
                </c:pt>
                <c:pt idx="8">
                  <c:v>0.15242795104619028</c:v>
                </c:pt>
                <c:pt idx="9">
                  <c:v>0.15779707856296882</c:v>
                </c:pt>
                <c:pt idx="10">
                  <c:v>0.1550730359257797</c:v>
                </c:pt>
                <c:pt idx="11">
                  <c:v>0.14820371101460719</c:v>
                </c:pt>
              </c:numCache>
            </c:numRef>
          </c:val>
          <c:smooth val="0"/>
          <c:extLst>
            <c:ext xmlns:c16="http://schemas.microsoft.com/office/drawing/2014/chart" uri="{C3380CC4-5D6E-409C-BE32-E72D297353CC}">
              <c16:uniqueId val="{00000001-A7A1-4102-AA20-633B4C674C67}"/>
            </c:ext>
          </c:extLst>
        </c:ser>
        <c:dLbls>
          <c:showLegendKey val="0"/>
          <c:showVal val="0"/>
          <c:showCatName val="0"/>
          <c:showSerName val="0"/>
          <c:showPercent val="0"/>
          <c:showBubbleSize val="0"/>
        </c:dLbls>
        <c:smooth val="0"/>
        <c:axId val="613436944"/>
        <c:axId val="613432240"/>
      </c:lineChart>
      <c:catAx>
        <c:axId val="6134369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3432240"/>
        <c:crosses val="autoZero"/>
        <c:auto val="1"/>
        <c:lblAlgn val="ctr"/>
        <c:lblOffset val="100"/>
        <c:noMultiLvlLbl val="0"/>
      </c:catAx>
      <c:valAx>
        <c:axId val="613432240"/>
        <c:scaling>
          <c:orientation val="minMax"/>
          <c:min val="0.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3436944"/>
        <c:crosses val="autoZero"/>
        <c:crossBetween val="between"/>
      </c:valAx>
      <c:spPr>
        <a:noFill/>
        <a:ln>
          <a:noFill/>
        </a:ln>
        <a:effectLst/>
      </c:spPr>
    </c:plotArea>
    <c:legend>
      <c:legendPos val="b"/>
      <c:layout>
        <c:manualLayout>
          <c:xMode val="edge"/>
          <c:yMode val="edge"/>
          <c:x val="0.32366863517060362"/>
          <c:y val="0.89753426655001456"/>
          <c:w val="0.40821806649168851"/>
          <c:h val="7.468795567220763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lumMod val="65000"/>
              <a:lumOff val="35000"/>
            </a:schemeClr>
          </a:solidFill>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655416420965001E-2"/>
          <c:y val="0.13097867076960207"/>
          <c:w val="0.92925457301192027"/>
          <c:h val="0.74711738618879542"/>
        </c:manualLayout>
      </c:layout>
      <c:lineChart>
        <c:grouping val="standard"/>
        <c:varyColors val="0"/>
        <c:ser>
          <c:idx val="0"/>
          <c:order val="0"/>
          <c:tx>
            <c:strRef>
              <c:f>'Desempleo Sexo-Edad'!$A$26</c:f>
              <c:strCache>
                <c:ptCount val="1"/>
                <c:pt idx="0">
                  <c:v>16-19</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Sexo-Edad'!$B$26:$M$26</c:f>
              <c:numCache>
                <c:formatCode>0.00%</c:formatCode>
                <c:ptCount val="12"/>
                <c:pt idx="0">
                  <c:v>1.6351494726330899E-2</c:v>
                </c:pt>
                <c:pt idx="1">
                  <c:v>1.2031496062992126E-2</c:v>
                </c:pt>
                <c:pt idx="2">
                  <c:v>1.284566221603493E-2</c:v>
                </c:pt>
                <c:pt idx="3">
                  <c:v>1.4185750636132316E-2</c:v>
                </c:pt>
                <c:pt idx="4">
                  <c:v>1.4927318949221042E-2</c:v>
                </c:pt>
                <c:pt idx="5">
                  <c:v>1.5098104423012969E-2</c:v>
                </c:pt>
                <c:pt idx="6">
                  <c:v>1.4121863799283154E-2</c:v>
                </c:pt>
                <c:pt idx="7">
                  <c:v>1.3774313176417165E-2</c:v>
                </c:pt>
                <c:pt idx="8">
                  <c:v>1.4547456161044272E-2</c:v>
                </c:pt>
                <c:pt idx="9">
                  <c:v>1.7031812725090037E-2</c:v>
                </c:pt>
                <c:pt idx="10">
                  <c:v>1.6591825861937741E-2</c:v>
                </c:pt>
                <c:pt idx="11">
                  <c:v>1.4456513245291866E-2</c:v>
                </c:pt>
              </c:numCache>
            </c:numRef>
          </c:val>
          <c:smooth val="0"/>
          <c:extLst>
            <c:ext xmlns:c16="http://schemas.microsoft.com/office/drawing/2014/chart" uri="{C3380CC4-5D6E-409C-BE32-E72D297353CC}">
              <c16:uniqueId val="{00000000-CE4D-443B-8F45-E3369036397B}"/>
            </c:ext>
          </c:extLst>
        </c:ser>
        <c:ser>
          <c:idx val="1"/>
          <c:order val="1"/>
          <c:tx>
            <c:strRef>
              <c:f>'Desempleo Sexo-Edad'!$A$27</c:f>
              <c:strCache>
                <c:ptCount val="1"/>
                <c:pt idx="0">
                  <c:v>20-24</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Sexo-Edad'!$B$27:$M$27</c:f>
              <c:numCache>
                <c:formatCode>0.00%</c:formatCode>
                <c:ptCount val="12"/>
                <c:pt idx="0">
                  <c:v>6.4157773201023532E-2</c:v>
                </c:pt>
                <c:pt idx="1">
                  <c:v>5.5559055118110233E-2</c:v>
                </c:pt>
                <c:pt idx="2">
                  <c:v>5.5242675441371888E-2</c:v>
                </c:pt>
                <c:pt idx="3">
                  <c:v>5.5979643765903309E-2</c:v>
                </c:pt>
                <c:pt idx="4">
                  <c:v>5.3255980705299522E-2</c:v>
                </c:pt>
                <c:pt idx="5">
                  <c:v>5.5670103092783509E-2</c:v>
                </c:pt>
                <c:pt idx="6">
                  <c:v>5.4050179211469533E-2</c:v>
                </c:pt>
                <c:pt idx="7">
                  <c:v>4.889124347233785E-2</c:v>
                </c:pt>
                <c:pt idx="8">
                  <c:v>5.1977667688920343E-2</c:v>
                </c:pt>
                <c:pt idx="9">
                  <c:v>5.7022809123649459E-2</c:v>
                </c:pt>
                <c:pt idx="10">
                  <c:v>5.6168658193165383E-2</c:v>
                </c:pt>
                <c:pt idx="11">
                  <c:v>5.2824880831444869E-2</c:v>
                </c:pt>
              </c:numCache>
            </c:numRef>
          </c:val>
          <c:smooth val="0"/>
          <c:extLst>
            <c:ext xmlns:c16="http://schemas.microsoft.com/office/drawing/2014/chart" uri="{C3380CC4-5D6E-409C-BE32-E72D297353CC}">
              <c16:uniqueId val="{00000001-CE4D-443B-8F45-E3369036397B}"/>
            </c:ext>
          </c:extLst>
        </c:ser>
        <c:ser>
          <c:idx val="2"/>
          <c:order val="2"/>
          <c:tx>
            <c:strRef>
              <c:f>'Desempleo Sexo-Edad'!$A$28</c:f>
              <c:strCache>
                <c:ptCount val="1"/>
                <c:pt idx="0">
                  <c:v>25-29</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Sexo-Edad'!$B$28:$M$28</c:f>
              <c:numCache>
                <c:formatCode>0.00%</c:formatCode>
                <c:ptCount val="12"/>
                <c:pt idx="0">
                  <c:v>0.10697122885851588</c:v>
                </c:pt>
                <c:pt idx="1">
                  <c:v>0.10626771653543307</c:v>
                </c:pt>
                <c:pt idx="2">
                  <c:v>0.10605581218755933</c:v>
                </c:pt>
                <c:pt idx="3">
                  <c:v>0.10597964376590331</c:v>
                </c:pt>
                <c:pt idx="4">
                  <c:v>0.10292679747082981</c:v>
                </c:pt>
                <c:pt idx="5">
                  <c:v>0.10302627203192551</c:v>
                </c:pt>
                <c:pt idx="6">
                  <c:v>9.9498207885304654E-2</c:v>
                </c:pt>
                <c:pt idx="7">
                  <c:v>9.8766366457276919E-2</c:v>
                </c:pt>
                <c:pt idx="8">
                  <c:v>9.3025084532515526E-2</c:v>
                </c:pt>
                <c:pt idx="9">
                  <c:v>9.4537815126050417E-2</c:v>
                </c:pt>
                <c:pt idx="10">
                  <c:v>9.0950605068878906E-2</c:v>
                </c:pt>
                <c:pt idx="11">
                  <c:v>8.6582792842072362E-2</c:v>
                </c:pt>
              </c:numCache>
            </c:numRef>
          </c:val>
          <c:smooth val="0"/>
          <c:extLst>
            <c:ext xmlns:c16="http://schemas.microsoft.com/office/drawing/2014/chart" uri="{C3380CC4-5D6E-409C-BE32-E72D297353CC}">
              <c16:uniqueId val="{00000002-CE4D-443B-8F45-E3369036397B}"/>
            </c:ext>
          </c:extLst>
        </c:ser>
        <c:ser>
          <c:idx val="3"/>
          <c:order val="3"/>
          <c:tx>
            <c:strRef>
              <c:f>'Desempleo Sexo-Edad'!$A$29</c:f>
              <c:strCache>
                <c:ptCount val="1"/>
                <c:pt idx="0">
                  <c:v>30-34</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Sexo-Edad'!$B$29:$M$29</c:f>
              <c:numCache>
                <c:formatCode>0.00%</c:formatCode>
                <c:ptCount val="12"/>
                <c:pt idx="0">
                  <c:v>0.11333707795044623</c:v>
                </c:pt>
                <c:pt idx="1">
                  <c:v>0.11540157480314961</c:v>
                </c:pt>
                <c:pt idx="2">
                  <c:v>0.11542112257166361</c:v>
                </c:pt>
                <c:pt idx="3">
                  <c:v>0.11367684478371501</c:v>
                </c:pt>
                <c:pt idx="4">
                  <c:v>0.11342155009451796</c:v>
                </c:pt>
                <c:pt idx="5">
                  <c:v>0.11060857998004656</c:v>
                </c:pt>
                <c:pt idx="6">
                  <c:v>0.10695340501792115</c:v>
                </c:pt>
                <c:pt idx="7">
                  <c:v>0.10784833118898055</c:v>
                </c:pt>
                <c:pt idx="8">
                  <c:v>0.10466304946135095</c:v>
                </c:pt>
                <c:pt idx="9">
                  <c:v>0.10489195678271308</c:v>
                </c:pt>
                <c:pt idx="10">
                  <c:v>0.10465027779891925</c:v>
                </c:pt>
                <c:pt idx="11">
                  <c:v>0.10291474564351019</c:v>
                </c:pt>
              </c:numCache>
            </c:numRef>
          </c:val>
          <c:smooth val="0"/>
          <c:extLst>
            <c:ext xmlns:c16="http://schemas.microsoft.com/office/drawing/2014/chart" uri="{C3380CC4-5D6E-409C-BE32-E72D297353CC}">
              <c16:uniqueId val="{00000003-CE4D-443B-8F45-E3369036397B}"/>
            </c:ext>
          </c:extLst>
        </c:ser>
        <c:ser>
          <c:idx val="4"/>
          <c:order val="4"/>
          <c:tx>
            <c:strRef>
              <c:f>'Desempleo Sexo-Edad'!$A$30</c:f>
              <c:strCache>
                <c:ptCount val="1"/>
                <c:pt idx="0">
                  <c:v>35-39</c:v>
                </c:pt>
              </c:strCache>
            </c:strRef>
          </c:tx>
          <c:spPr>
            <a:ln w="34925"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Sexo-Edad'!$B$30:$M$30</c:f>
              <c:numCache>
                <c:formatCode>0.00%</c:formatCode>
                <c:ptCount val="12"/>
                <c:pt idx="0">
                  <c:v>0.10821943456281595</c:v>
                </c:pt>
                <c:pt idx="1">
                  <c:v>0.10954330708661417</c:v>
                </c:pt>
                <c:pt idx="2">
                  <c:v>0.10947288489527304</c:v>
                </c:pt>
                <c:pt idx="3">
                  <c:v>0.11062340966921119</c:v>
                </c:pt>
                <c:pt idx="4">
                  <c:v>0.10840232057884101</c:v>
                </c:pt>
                <c:pt idx="5">
                  <c:v>0.10688393747921517</c:v>
                </c:pt>
                <c:pt idx="6">
                  <c:v>0.10551971326164875</c:v>
                </c:pt>
                <c:pt idx="7">
                  <c:v>0.10580488912434724</c:v>
                </c:pt>
                <c:pt idx="8">
                  <c:v>0.10277581190532359</c:v>
                </c:pt>
                <c:pt idx="9">
                  <c:v>0.10084033613445378</c:v>
                </c:pt>
                <c:pt idx="10">
                  <c:v>0.1038130755765279</c:v>
                </c:pt>
                <c:pt idx="11">
                  <c:v>0.10385246542158319</c:v>
                </c:pt>
              </c:numCache>
            </c:numRef>
          </c:val>
          <c:smooth val="0"/>
          <c:extLst>
            <c:ext xmlns:c16="http://schemas.microsoft.com/office/drawing/2014/chart" uri="{C3380CC4-5D6E-409C-BE32-E72D297353CC}">
              <c16:uniqueId val="{00000004-CE4D-443B-8F45-E3369036397B}"/>
            </c:ext>
          </c:extLst>
        </c:ser>
        <c:ser>
          <c:idx val="5"/>
          <c:order val="5"/>
          <c:tx>
            <c:strRef>
              <c:f>'Desempleo Sexo-Edad'!$A$31</c:f>
              <c:strCache>
                <c:ptCount val="1"/>
                <c:pt idx="0">
                  <c:v>40-44</c:v>
                </c:pt>
              </c:strCache>
            </c:strRef>
          </c:tx>
          <c:spPr>
            <a:ln w="34925" cap="rnd">
              <a:solidFill>
                <a:schemeClr val="accent5">
                  <a:lumMod val="6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Sexo-Edad'!$B$31:$M$31</c:f>
              <c:numCache>
                <c:formatCode>0.00%</c:formatCode>
                <c:ptCount val="12"/>
                <c:pt idx="0">
                  <c:v>0.11920364476065656</c:v>
                </c:pt>
                <c:pt idx="1">
                  <c:v>0.12044094488188976</c:v>
                </c:pt>
                <c:pt idx="2">
                  <c:v>0.11953426564576346</c:v>
                </c:pt>
                <c:pt idx="3">
                  <c:v>0.11863867684478371</c:v>
                </c:pt>
                <c:pt idx="4">
                  <c:v>0.11804967081676553</c:v>
                </c:pt>
                <c:pt idx="5">
                  <c:v>0.11732623877618889</c:v>
                </c:pt>
                <c:pt idx="6">
                  <c:v>0.11584229390681004</c:v>
                </c:pt>
                <c:pt idx="7">
                  <c:v>0.11352455914629532</c:v>
                </c:pt>
                <c:pt idx="8">
                  <c:v>0.11158292050011795</c:v>
                </c:pt>
                <c:pt idx="9">
                  <c:v>0.11164465786314526</c:v>
                </c:pt>
                <c:pt idx="10">
                  <c:v>0.1091407260826547</c:v>
                </c:pt>
                <c:pt idx="11">
                  <c:v>0.11237008673907947</c:v>
                </c:pt>
              </c:numCache>
            </c:numRef>
          </c:val>
          <c:smooth val="0"/>
          <c:extLst>
            <c:ext xmlns:c16="http://schemas.microsoft.com/office/drawing/2014/chart" uri="{C3380CC4-5D6E-409C-BE32-E72D297353CC}">
              <c16:uniqueId val="{00000005-CE4D-443B-8F45-E3369036397B}"/>
            </c:ext>
          </c:extLst>
        </c:ser>
        <c:ser>
          <c:idx val="6"/>
          <c:order val="6"/>
          <c:tx>
            <c:strRef>
              <c:f>'Desempleo Sexo-Edad'!$A$32</c:f>
              <c:strCache>
                <c:ptCount val="1"/>
                <c:pt idx="0">
                  <c:v>45-49</c:v>
                </c:pt>
              </c:strCache>
            </c:strRef>
          </c:tx>
          <c:spPr>
            <a:ln w="34925"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Sexo-Edad'!$B$32:$M$32</c:f>
              <c:numCache>
                <c:formatCode>0.00%</c:formatCode>
                <c:ptCount val="12"/>
                <c:pt idx="0">
                  <c:v>0.12438369843350185</c:v>
                </c:pt>
                <c:pt idx="1">
                  <c:v>0.12711811023622047</c:v>
                </c:pt>
                <c:pt idx="2">
                  <c:v>0.12814022653926468</c:v>
                </c:pt>
                <c:pt idx="3">
                  <c:v>0.12671755725190839</c:v>
                </c:pt>
                <c:pt idx="4">
                  <c:v>0.1284140538426439</c:v>
                </c:pt>
                <c:pt idx="5">
                  <c:v>0.12743598270701695</c:v>
                </c:pt>
                <c:pt idx="6">
                  <c:v>0.12652329749103944</c:v>
                </c:pt>
                <c:pt idx="7">
                  <c:v>0.12866116703246802</c:v>
                </c:pt>
                <c:pt idx="8">
                  <c:v>0.13076983565306283</c:v>
                </c:pt>
                <c:pt idx="9">
                  <c:v>0.13025210084033614</c:v>
                </c:pt>
                <c:pt idx="10">
                  <c:v>0.12885303295532385</c:v>
                </c:pt>
                <c:pt idx="11">
                  <c:v>0.12940532937407204</c:v>
                </c:pt>
              </c:numCache>
            </c:numRef>
          </c:val>
          <c:smooth val="0"/>
          <c:extLst>
            <c:ext xmlns:c16="http://schemas.microsoft.com/office/drawing/2014/chart" uri="{C3380CC4-5D6E-409C-BE32-E72D297353CC}">
              <c16:uniqueId val="{00000006-CE4D-443B-8F45-E3369036397B}"/>
            </c:ext>
          </c:extLst>
        </c:ser>
        <c:ser>
          <c:idx val="7"/>
          <c:order val="7"/>
          <c:tx>
            <c:strRef>
              <c:f>'Desempleo Sexo-Edad'!$A$33</c:f>
              <c:strCache>
                <c:ptCount val="1"/>
                <c:pt idx="0">
                  <c:v>50-54</c:v>
                </c:pt>
              </c:strCache>
            </c:strRef>
          </c:tx>
          <c:spPr>
            <a:ln w="34925"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Sexo-Edad'!$B$33:$M$33</c:f>
              <c:numCache>
                <c:formatCode>0.00%</c:formatCode>
                <c:ptCount val="12"/>
                <c:pt idx="0">
                  <c:v>0.12925170068027211</c:v>
                </c:pt>
                <c:pt idx="1">
                  <c:v>0.13165354330708662</c:v>
                </c:pt>
                <c:pt idx="2">
                  <c:v>0.1290894134025185</c:v>
                </c:pt>
                <c:pt idx="3">
                  <c:v>0.12837150127226463</c:v>
                </c:pt>
                <c:pt idx="4">
                  <c:v>0.13023922821198097</c:v>
                </c:pt>
                <c:pt idx="5">
                  <c:v>0.1318922514133688</c:v>
                </c:pt>
                <c:pt idx="6">
                  <c:v>0.13605734767025091</c:v>
                </c:pt>
                <c:pt idx="7">
                  <c:v>0.1349428593052297</c:v>
                </c:pt>
                <c:pt idx="8">
                  <c:v>0.13918376975701816</c:v>
                </c:pt>
                <c:pt idx="9">
                  <c:v>0.13670468187274909</c:v>
                </c:pt>
                <c:pt idx="10">
                  <c:v>0.13844280386635208</c:v>
                </c:pt>
                <c:pt idx="11">
                  <c:v>0.13995467687739313</c:v>
                </c:pt>
              </c:numCache>
            </c:numRef>
          </c:val>
          <c:smooth val="0"/>
          <c:extLst>
            <c:ext xmlns:c16="http://schemas.microsoft.com/office/drawing/2014/chart" uri="{C3380CC4-5D6E-409C-BE32-E72D297353CC}">
              <c16:uniqueId val="{00000007-CE4D-443B-8F45-E3369036397B}"/>
            </c:ext>
          </c:extLst>
        </c:ser>
        <c:ser>
          <c:idx val="8"/>
          <c:order val="8"/>
          <c:tx>
            <c:strRef>
              <c:f>'Desempleo Sexo-Edad'!$A$34</c:f>
              <c:strCache>
                <c:ptCount val="1"/>
                <c:pt idx="0">
                  <c:v>55-59</c:v>
                </c:pt>
              </c:strCache>
            </c:strRef>
          </c:tx>
          <c:spPr>
            <a:ln w="34925"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Sexo-Edad'!$B$34:$M$34</c:f>
              <c:numCache>
                <c:formatCode>0.00%</c:formatCode>
                <c:ptCount val="12"/>
                <c:pt idx="0">
                  <c:v>0.12269862073269674</c:v>
                </c:pt>
                <c:pt idx="1">
                  <c:v>0.12422047244094488</c:v>
                </c:pt>
                <c:pt idx="2">
                  <c:v>0.1260520154401063</c:v>
                </c:pt>
                <c:pt idx="3">
                  <c:v>0.12671755725190839</c:v>
                </c:pt>
                <c:pt idx="4">
                  <c:v>0.12867479303826349</c:v>
                </c:pt>
                <c:pt idx="5">
                  <c:v>0.12923179248420352</c:v>
                </c:pt>
                <c:pt idx="6">
                  <c:v>0.13462365591397848</c:v>
                </c:pt>
                <c:pt idx="7">
                  <c:v>0.13857564519791116</c:v>
                </c:pt>
                <c:pt idx="8">
                  <c:v>0.14091373751670991</c:v>
                </c:pt>
                <c:pt idx="9">
                  <c:v>0.1372298919567827</c:v>
                </c:pt>
                <c:pt idx="10">
                  <c:v>0.13966055255346677</c:v>
                </c:pt>
                <c:pt idx="11">
                  <c:v>0.14315855278580916</c:v>
                </c:pt>
              </c:numCache>
            </c:numRef>
          </c:val>
          <c:smooth val="0"/>
          <c:extLst>
            <c:ext xmlns:c16="http://schemas.microsoft.com/office/drawing/2014/chart" uri="{C3380CC4-5D6E-409C-BE32-E72D297353CC}">
              <c16:uniqueId val="{00000008-CE4D-443B-8F45-E3369036397B}"/>
            </c:ext>
          </c:extLst>
        </c:ser>
        <c:ser>
          <c:idx val="9"/>
          <c:order val="9"/>
          <c:tx>
            <c:strRef>
              <c:f>'Desempleo Sexo-Edad'!$A$35</c:f>
              <c:strCache>
                <c:ptCount val="1"/>
                <c:pt idx="0">
                  <c:v>60-64</c:v>
                </c:pt>
              </c:strCache>
            </c:strRef>
          </c:tx>
          <c:spPr>
            <a:ln w="34925" cap="rnd">
              <a:solidFill>
                <a:schemeClr val="accent1">
                  <a:lumMod val="80000"/>
                </a:schemeClr>
              </a:solidFill>
              <a:round/>
            </a:ln>
            <a:effectLst>
              <a:outerShdw blurRad="40000" dist="23000" dir="5400000" rotWithShape="0">
                <a:srgbClr val="000000">
                  <a:alpha val="35000"/>
                </a:srgbClr>
              </a:outerShdw>
            </a:effectLst>
          </c:spPr>
          <c:marker>
            <c:symbol val="none"/>
          </c:marker>
          <c:cat>
            <c:strRef>
              <c:f>'Desempleo Sexo-Edad'!$B$25:$M$25</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Sexo-Edad'!$B$35:$M$35</c:f>
              <c:numCache>
                <c:formatCode>0.00%</c:formatCode>
                <c:ptCount val="12"/>
                <c:pt idx="0">
                  <c:v>9.5425326093740243E-2</c:v>
                </c:pt>
                <c:pt idx="1">
                  <c:v>9.7763779527559061E-2</c:v>
                </c:pt>
                <c:pt idx="2">
                  <c:v>9.8145921660444224E-2</c:v>
                </c:pt>
                <c:pt idx="3">
                  <c:v>9.9109414758269718E-2</c:v>
                </c:pt>
                <c:pt idx="4">
                  <c:v>0.10168828629163679</c:v>
                </c:pt>
                <c:pt idx="5">
                  <c:v>0.10282673761223811</c:v>
                </c:pt>
                <c:pt idx="6">
                  <c:v>0.10681003584229391</c:v>
                </c:pt>
                <c:pt idx="7">
                  <c:v>0.10921062589873609</c:v>
                </c:pt>
                <c:pt idx="8">
                  <c:v>0.11056066682393646</c:v>
                </c:pt>
                <c:pt idx="9">
                  <c:v>0.10984393757503001</c:v>
                </c:pt>
                <c:pt idx="10">
                  <c:v>0.11172844204277342</c:v>
                </c:pt>
                <c:pt idx="11">
                  <c:v>0.11447995623974369</c:v>
                </c:pt>
              </c:numCache>
            </c:numRef>
          </c:val>
          <c:smooth val="0"/>
          <c:extLst>
            <c:ext xmlns:c16="http://schemas.microsoft.com/office/drawing/2014/chart" uri="{C3380CC4-5D6E-409C-BE32-E72D297353CC}">
              <c16:uniqueId val="{00000009-CE4D-443B-8F45-E3369036397B}"/>
            </c:ext>
          </c:extLst>
        </c:ser>
        <c:dLbls>
          <c:showLegendKey val="0"/>
          <c:showVal val="0"/>
          <c:showCatName val="0"/>
          <c:showSerName val="0"/>
          <c:showPercent val="0"/>
          <c:showBubbleSize val="0"/>
        </c:dLbls>
        <c:smooth val="0"/>
        <c:axId val="613443608"/>
        <c:axId val="613444000"/>
      </c:lineChart>
      <c:catAx>
        <c:axId val="613443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3444000"/>
        <c:crosses val="autoZero"/>
        <c:auto val="1"/>
        <c:lblAlgn val="ctr"/>
        <c:lblOffset val="100"/>
        <c:noMultiLvlLbl val="0"/>
      </c:catAx>
      <c:valAx>
        <c:axId val="613444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3443608"/>
        <c:crosses val="autoZero"/>
        <c:crossBetween val="between"/>
      </c:valAx>
      <c:spPr>
        <a:noFill/>
        <a:ln>
          <a:noFill/>
        </a:ln>
        <a:effectLst/>
      </c:spPr>
    </c:plotArea>
    <c:legend>
      <c:legendPos val="b"/>
      <c:layout>
        <c:manualLayout>
          <c:xMode val="edge"/>
          <c:yMode val="edge"/>
          <c:x val="6.8779309116450069E-2"/>
          <c:y val="2.2480465803843497E-2"/>
          <c:w val="0.89999993278689072"/>
          <c:h val="6.181072193562011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23534558180226E-2"/>
          <c:y val="0.12925762873889962"/>
          <c:w val="0.90914296596206068"/>
          <c:h val="0.73129732585343776"/>
        </c:manualLayout>
      </c:layout>
      <c:lineChart>
        <c:grouping val="standard"/>
        <c:varyColors val="0"/>
        <c:ser>
          <c:idx val="0"/>
          <c:order val="0"/>
          <c:tx>
            <c:strRef>
              <c:f>'Desempleo Sexo-Estudios'!$B$24</c:f>
              <c:strCache>
                <c:ptCount val="1"/>
                <c:pt idx="0">
                  <c:v>Enero</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Sexo-Estudios'!$B$25:$B$33</c:f>
              <c:numCache>
                <c:formatCode>0.00%</c:formatCode>
                <c:ptCount val="9"/>
                <c:pt idx="0">
                  <c:v>7.9261062223054367E-3</c:v>
                </c:pt>
                <c:pt idx="1">
                  <c:v>0.22917056730949262</c:v>
                </c:pt>
                <c:pt idx="2">
                  <c:v>0.47344442364101602</c:v>
                </c:pt>
                <c:pt idx="3">
                  <c:v>4.4935405354802468E-3</c:v>
                </c:pt>
                <c:pt idx="4">
                  <c:v>7.0710853148598887E-2</c:v>
                </c:pt>
                <c:pt idx="5">
                  <c:v>7.0086750296448855E-2</c:v>
                </c:pt>
                <c:pt idx="6">
                  <c:v>5.1426075017162828E-2</c:v>
                </c:pt>
                <c:pt idx="7">
                  <c:v>5.5919615552643076E-2</c:v>
                </c:pt>
                <c:pt idx="8">
                  <c:v>3.6822068276852027E-2</c:v>
                </c:pt>
              </c:numCache>
            </c:numRef>
          </c:val>
          <c:smooth val="0"/>
          <c:extLst>
            <c:ext xmlns:c16="http://schemas.microsoft.com/office/drawing/2014/chart" uri="{C3380CC4-5D6E-409C-BE32-E72D297353CC}">
              <c16:uniqueId val="{00000000-F26A-4597-BCBD-1F246FB2D942}"/>
            </c:ext>
          </c:extLst>
        </c:ser>
        <c:ser>
          <c:idx val="1"/>
          <c:order val="1"/>
          <c:tx>
            <c:strRef>
              <c:f>'Desempleo Sexo-Estudios'!$C$24</c:f>
              <c:strCache>
                <c:ptCount val="1"/>
                <c:pt idx="0">
                  <c:v>Febrero</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Sexo-Estudios'!$C$25:$C$33</c:f>
              <c:numCache>
                <c:formatCode>0.00%</c:formatCode>
                <c:ptCount val="9"/>
                <c:pt idx="0">
                  <c:v>7.9885165075204399E-3</c:v>
                </c:pt>
                <c:pt idx="1">
                  <c:v>0.22380328278100231</c:v>
                </c:pt>
                <c:pt idx="2">
                  <c:v>0.47032390938026586</c:v>
                </c:pt>
                <c:pt idx="3">
                  <c:v>3.7446171129002061E-3</c:v>
                </c:pt>
                <c:pt idx="4">
                  <c:v>6.9525057729513826E-2</c:v>
                </c:pt>
                <c:pt idx="5">
                  <c:v>7.0586032578168881E-2</c:v>
                </c:pt>
                <c:pt idx="6">
                  <c:v>5.1675716158022841E-2</c:v>
                </c:pt>
                <c:pt idx="7">
                  <c:v>5.7854334394308184E-2</c:v>
                </c:pt>
                <c:pt idx="8">
                  <c:v>3.5261811146476939E-2</c:v>
                </c:pt>
              </c:numCache>
            </c:numRef>
          </c:val>
          <c:smooth val="0"/>
          <c:extLst>
            <c:ext xmlns:c16="http://schemas.microsoft.com/office/drawing/2014/chart" uri="{C3380CC4-5D6E-409C-BE32-E72D297353CC}">
              <c16:uniqueId val="{00000001-F26A-4597-BCBD-1F246FB2D942}"/>
            </c:ext>
          </c:extLst>
        </c:ser>
        <c:ser>
          <c:idx val="2"/>
          <c:order val="2"/>
          <c:tx>
            <c:strRef>
              <c:f>'Desempleo Sexo-Estudios'!$D$24</c:f>
              <c:strCache>
                <c:ptCount val="1"/>
                <c:pt idx="0">
                  <c:v>Marzo</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Sexo-Estudios'!$D$25:$D$33</c:f>
              <c:numCache>
                <c:formatCode>0.00%</c:formatCode>
                <c:ptCount val="9"/>
                <c:pt idx="0">
                  <c:v>7.9261062223054367E-3</c:v>
                </c:pt>
                <c:pt idx="1">
                  <c:v>0.22292953878799227</c:v>
                </c:pt>
                <c:pt idx="2">
                  <c:v>0.4686388316794608</c:v>
                </c:pt>
                <c:pt idx="3">
                  <c:v>3.7446171129002061E-3</c:v>
                </c:pt>
                <c:pt idx="4">
                  <c:v>6.8588903451288777E-2</c:v>
                </c:pt>
                <c:pt idx="5">
                  <c:v>7.1522186856393929E-2</c:v>
                </c:pt>
                <c:pt idx="6">
                  <c:v>5.1363664731947825E-2</c:v>
                </c:pt>
                <c:pt idx="7">
                  <c:v>5.6980590401298131E-2</c:v>
                </c:pt>
                <c:pt idx="8">
                  <c:v>3.4575298009111903E-2</c:v>
                </c:pt>
              </c:numCache>
            </c:numRef>
          </c:val>
          <c:smooth val="0"/>
          <c:extLst>
            <c:ext xmlns:c16="http://schemas.microsoft.com/office/drawing/2014/chart" uri="{C3380CC4-5D6E-409C-BE32-E72D297353CC}">
              <c16:uniqueId val="{00000002-F26A-4597-BCBD-1F246FB2D942}"/>
            </c:ext>
          </c:extLst>
        </c:ser>
        <c:ser>
          <c:idx val="3"/>
          <c:order val="3"/>
          <c:tx>
            <c:strRef>
              <c:f>'Desempleo Sexo-Estudios'!$E$24</c:f>
              <c:strCache>
                <c:ptCount val="1"/>
                <c:pt idx="0">
                  <c:v>Abril</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Sexo-Estudios'!$E$25:$E$33</c:f>
              <c:numCache>
                <c:formatCode>0.00%</c:formatCode>
                <c:ptCount val="9"/>
                <c:pt idx="0">
                  <c:v>7.7388753666604252E-3</c:v>
                </c:pt>
                <c:pt idx="1">
                  <c:v>0.21987143481245711</c:v>
                </c:pt>
                <c:pt idx="2">
                  <c:v>0.46414529114398051</c:v>
                </c:pt>
                <c:pt idx="3">
                  <c:v>3.6197965424701992E-3</c:v>
                </c:pt>
                <c:pt idx="4">
                  <c:v>6.8776134306933787E-2</c:v>
                </c:pt>
                <c:pt idx="5">
                  <c:v>7.3394495412844041E-2</c:v>
                </c:pt>
                <c:pt idx="6">
                  <c:v>5.1363664731947825E-2</c:v>
                </c:pt>
                <c:pt idx="7">
                  <c:v>5.7729513823878177E-2</c:v>
                </c:pt>
                <c:pt idx="8">
                  <c:v>3.4450477438681897E-2</c:v>
                </c:pt>
              </c:numCache>
            </c:numRef>
          </c:val>
          <c:smooth val="0"/>
          <c:extLst>
            <c:ext xmlns:c16="http://schemas.microsoft.com/office/drawing/2014/chart" uri="{C3380CC4-5D6E-409C-BE32-E72D297353CC}">
              <c16:uniqueId val="{00000003-F26A-4597-BCBD-1F246FB2D942}"/>
            </c:ext>
          </c:extLst>
        </c:ser>
        <c:ser>
          <c:idx val="4"/>
          <c:order val="4"/>
          <c:tx>
            <c:strRef>
              <c:f>'Desempleo Sexo-Estudios'!$F$24</c:f>
              <c:strCache>
                <c:ptCount val="1"/>
                <c:pt idx="0">
                  <c:v>Mayo</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Sexo-Estudios'!$F$25:$F$33</c:f>
              <c:numCache>
                <c:formatCode>0.00%</c:formatCode>
                <c:ptCount val="9"/>
                <c:pt idx="0">
                  <c:v>7.4268239405854081E-3</c:v>
                </c:pt>
                <c:pt idx="1">
                  <c:v>0.21544030456219185</c:v>
                </c:pt>
                <c:pt idx="2">
                  <c:v>0.45216251638269989</c:v>
                </c:pt>
                <c:pt idx="3">
                  <c:v>3.5573862572551955E-3</c:v>
                </c:pt>
                <c:pt idx="4">
                  <c:v>6.5718030331398614E-2</c:v>
                </c:pt>
                <c:pt idx="5">
                  <c:v>7.3581726268489051E-2</c:v>
                </c:pt>
                <c:pt idx="6">
                  <c:v>5.030268988329277E-2</c:v>
                </c:pt>
                <c:pt idx="7">
                  <c:v>5.5857205267428073E-2</c:v>
                </c:pt>
                <c:pt idx="8">
                  <c:v>3.3389502590026834E-2</c:v>
                </c:pt>
              </c:numCache>
            </c:numRef>
          </c:val>
          <c:smooth val="0"/>
          <c:extLst>
            <c:ext xmlns:c16="http://schemas.microsoft.com/office/drawing/2014/chart" uri="{C3380CC4-5D6E-409C-BE32-E72D297353CC}">
              <c16:uniqueId val="{00000004-F26A-4597-BCBD-1F246FB2D942}"/>
            </c:ext>
          </c:extLst>
        </c:ser>
        <c:ser>
          <c:idx val="5"/>
          <c:order val="5"/>
          <c:tx>
            <c:strRef>
              <c:f>'Desempleo Sexo-Estudios'!$G$24</c:f>
              <c:strCache>
                <c:ptCount val="1"/>
                <c:pt idx="0">
                  <c:v>Junio</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Sexo-Estudios'!$G$25:$G$33</c:f>
              <c:numCache>
                <c:formatCode>0.00%</c:formatCode>
                <c:ptCount val="9"/>
                <c:pt idx="0">
                  <c:v>7.3644136553704049E-3</c:v>
                </c:pt>
                <c:pt idx="1">
                  <c:v>0.21431691942832179</c:v>
                </c:pt>
                <c:pt idx="2">
                  <c:v>0.43774574049803405</c:v>
                </c:pt>
                <c:pt idx="3">
                  <c:v>3.2453348311801784E-3</c:v>
                </c:pt>
                <c:pt idx="4">
                  <c:v>6.6342133183548646E-2</c:v>
                </c:pt>
                <c:pt idx="5">
                  <c:v>7.0710853148598887E-2</c:v>
                </c:pt>
                <c:pt idx="6">
                  <c:v>4.6682893340822568E-2</c:v>
                </c:pt>
                <c:pt idx="7">
                  <c:v>5.797915496473819E-2</c:v>
                </c:pt>
                <c:pt idx="8">
                  <c:v>3.3951195156961871E-2</c:v>
                </c:pt>
              </c:numCache>
            </c:numRef>
          </c:val>
          <c:smooth val="0"/>
          <c:extLst>
            <c:ext xmlns:c16="http://schemas.microsoft.com/office/drawing/2014/chart" uri="{C3380CC4-5D6E-409C-BE32-E72D297353CC}">
              <c16:uniqueId val="{00000005-F26A-4597-BCBD-1F246FB2D942}"/>
            </c:ext>
          </c:extLst>
        </c:ser>
        <c:ser>
          <c:idx val="6"/>
          <c:order val="6"/>
          <c:tx>
            <c:strRef>
              <c:f>'Desempleo Sexo-Estudios'!$H$24</c:f>
              <c:strCache>
                <c:ptCount val="1"/>
                <c:pt idx="0">
                  <c:v>Julio</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Sexo-Estudios'!$H$25:$H$33</c:f>
              <c:numCache>
                <c:formatCode>0.00%</c:formatCode>
                <c:ptCount val="9"/>
                <c:pt idx="0">
                  <c:v>6.9899519440803845E-3</c:v>
                </c:pt>
                <c:pt idx="1">
                  <c:v>0.19322224302565064</c:v>
                </c:pt>
                <c:pt idx="2">
                  <c:v>0.40685264931660736</c:v>
                </c:pt>
                <c:pt idx="3">
                  <c:v>3.0581039755351682E-3</c:v>
                </c:pt>
                <c:pt idx="4">
                  <c:v>6.3408849778443493E-2</c:v>
                </c:pt>
                <c:pt idx="5">
                  <c:v>6.3284029208013487E-2</c:v>
                </c:pt>
                <c:pt idx="6">
                  <c:v>4.3125507083567369E-2</c:v>
                </c:pt>
                <c:pt idx="7">
                  <c:v>5.4608999563128001E-2</c:v>
                </c:pt>
                <c:pt idx="8">
                  <c:v>3.6073144854271981E-2</c:v>
                </c:pt>
              </c:numCache>
            </c:numRef>
          </c:val>
          <c:smooth val="0"/>
          <c:extLst>
            <c:ext xmlns:c16="http://schemas.microsoft.com/office/drawing/2014/chart" uri="{C3380CC4-5D6E-409C-BE32-E72D297353CC}">
              <c16:uniqueId val="{00000006-F26A-4597-BCBD-1F246FB2D942}"/>
            </c:ext>
          </c:extLst>
        </c:ser>
        <c:ser>
          <c:idx val="7"/>
          <c:order val="7"/>
          <c:tx>
            <c:strRef>
              <c:f>'Desempleo Sexo-Estudios'!$I$24</c:f>
              <c:strCache>
                <c:ptCount val="1"/>
                <c:pt idx="0">
                  <c:v>Agosto</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Sexo-Estudios'!$I$25:$I$33</c:f>
              <c:numCache>
                <c:formatCode>0.00%</c:formatCode>
                <c:ptCount val="9"/>
                <c:pt idx="0">
                  <c:v>6.4282593771453535E-3</c:v>
                </c:pt>
                <c:pt idx="1">
                  <c:v>0.17861823628533982</c:v>
                </c:pt>
                <c:pt idx="2">
                  <c:v>0.38288709979404606</c:v>
                </c:pt>
                <c:pt idx="3">
                  <c:v>2.8084628346751544E-3</c:v>
                </c:pt>
                <c:pt idx="4">
                  <c:v>6.1286900081133369E-2</c:v>
                </c:pt>
                <c:pt idx="5">
                  <c:v>5.9414591524683265E-2</c:v>
                </c:pt>
                <c:pt idx="6">
                  <c:v>4.218935280534232E-2</c:v>
                </c:pt>
                <c:pt idx="7">
                  <c:v>5.4484178992697994E-2</c:v>
                </c:pt>
                <c:pt idx="8">
                  <c:v>3.6510016850777011E-2</c:v>
                </c:pt>
              </c:numCache>
            </c:numRef>
          </c:val>
          <c:smooth val="0"/>
          <c:extLst>
            <c:ext xmlns:c16="http://schemas.microsoft.com/office/drawing/2014/chart" uri="{C3380CC4-5D6E-409C-BE32-E72D297353CC}">
              <c16:uniqueId val="{00000007-F26A-4597-BCBD-1F246FB2D942}"/>
            </c:ext>
          </c:extLst>
        </c:ser>
        <c:ser>
          <c:idx val="8"/>
          <c:order val="8"/>
          <c:tx>
            <c:strRef>
              <c:f>'Desempleo Sexo-Estudios'!$J$24</c:f>
              <c:strCache>
                <c:ptCount val="1"/>
                <c:pt idx="0">
                  <c:v>Septiembre</c:v>
                </c:pt>
              </c:strCache>
            </c:strRef>
          </c:tx>
          <c:spPr>
            <a:ln w="34925"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Sexo-Estudios'!$J$25:$J$33</c:f>
              <c:numCache>
                <c:formatCode>0.00%</c:formatCode>
                <c:ptCount val="9"/>
                <c:pt idx="0">
                  <c:v>5.9913873806403299E-3</c:v>
                </c:pt>
                <c:pt idx="1">
                  <c:v>0.16707233352056419</c:v>
                </c:pt>
                <c:pt idx="2">
                  <c:v>0.37215253073706545</c:v>
                </c:pt>
                <c:pt idx="3">
                  <c:v>2.3715908381701303E-3</c:v>
                </c:pt>
                <c:pt idx="4">
                  <c:v>5.7043000686513134E-2</c:v>
                </c:pt>
                <c:pt idx="5">
                  <c:v>6.0413156088123324E-2</c:v>
                </c:pt>
                <c:pt idx="6">
                  <c:v>4.1877301379267304E-2</c:v>
                </c:pt>
                <c:pt idx="7">
                  <c:v>5.2923921862322913E-2</c:v>
                </c:pt>
                <c:pt idx="8">
                  <c:v>3.3826374586531857E-2</c:v>
                </c:pt>
              </c:numCache>
            </c:numRef>
          </c:val>
          <c:smooth val="0"/>
          <c:extLst>
            <c:ext xmlns:c16="http://schemas.microsoft.com/office/drawing/2014/chart" uri="{C3380CC4-5D6E-409C-BE32-E72D297353CC}">
              <c16:uniqueId val="{00000008-F26A-4597-BCBD-1F246FB2D942}"/>
            </c:ext>
          </c:extLst>
        </c:ser>
        <c:ser>
          <c:idx val="9"/>
          <c:order val="9"/>
          <c:tx>
            <c:strRef>
              <c:f>'Desempleo Sexo-Estudios'!$K$24</c:f>
              <c:strCache>
                <c:ptCount val="1"/>
                <c:pt idx="0">
                  <c:v>Octubre</c:v>
                </c:pt>
              </c:strCache>
            </c:strRef>
          </c:tx>
          <c:spPr>
            <a:ln w="34925" cap="rnd">
              <a:solidFill>
                <a:schemeClr val="accent4">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Sexo-Estudios'!$K$25:$K$33</c:f>
              <c:numCache>
                <c:formatCode>0.00%</c:formatCode>
                <c:ptCount val="9"/>
                <c:pt idx="0">
                  <c:v>6.2410285215003429E-3</c:v>
                </c:pt>
                <c:pt idx="1">
                  <c:v>0.17893028771141484</c:v>
                </c:pt>
                <c:pt idx="2">
                  <c:v>0.38925294888597639</c:v>
                </c:pt>
                <c:pt idx="3">
                  <c:v>2.6212319790301442E-3</c:v>
                </c:pt>
                <c:pt idx="4">
                  <c:v>5.8977719528178242E-2</c:v>
                </c:pt>
                <c:pt idx="5">
                  <c:v>6.5218748049678588E-2</c:v>
                </c:pt>
                <c:pt idx="6">
                  <c:v>4.474817449915746E-2</c:v>
                </c:pt>
                <c:pt idx="7">
                  <c:v>5.4172127566622978E-2</c:v>
                </c:pt>
                <c:pt idx="8">
                  <c:v>3.1642014604006743E-2</c:v>
                </c:pt>
              </c:numCache>
            </c:numRef>
          </c:val>
          <c:smooth val="0"/>
          <c:extLst>
            <c:ext xmlns:c16="http://schemas.microsoft.com/office/drawing/2014/chart" uri="{C3380CC4-5D6E-409C-BE32-E72D297353CC}">
              <c16:uniqueId val="{00000009-F26A-4597-BCBD-1F246FB2D942}"/>
            </c:ext>
          </c:extLst>
        </c:ser>
        <c:ser>
          <c:idx val="10"/>
          <c:order val="10"/>
          <c:tx>
            <c:strRef>
              <c:f>'Desempleo Sexo-Estudios'!$L$24</c:f>
              <c:strCache>
                <c:ptCount val="1"/>
                <c:pt idx="0">
                  <c:v>Noviembre</c:v>
                </c:pt>
              </c:strCache>
            </c:strRef>
          </c:tx>
          <c:spPr>
            <a:ln w="34925" cap="rnd">
              <a:solidFill>
                <a:schemeClr val="accent5">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Sexo-Estudios'!$L$25:$L$33</c:f>
              <c:numCache>
                <c:formatCode>0.00%</c:formatCode>
                <c:ptCount val="9"/>
                <c:pt idx="0">
                  <c:v>6.55307994757536E-3</c:v>
                </c:pt>
                <c:pt idx="1">
                  <c:v>0.17755726143668477</c:v>
                </c:pt>
                <c:pt idx="2">
                  <c:v>0.38382325407227114</c:v>
                </c:pt>
                <c:pt idx="3">
                  <c:v>2.4964114086001373E-3</c:v>
                </c:pt>
                <c:pt idx="4">
                  <c:v>5.8103975535168197E-2</c:v>
                </c:pt>
                <c:pt idx="5">
                  <c:v>6.3596080634088503E-2</c:v>
                </c:pt>
                <c:pt idx="6">
                  <c:v>4.474817449915746E-2</c:v>
                </c:pt>
                <c:pt idx="7">
                  <c:v>5.286151157710791E-2</c:v>
                </c:pt>
                <c:pt idx="8">
                  <c:v>3.0268988329276665E-2</c:v>
                </c:pt>
              </c:numCache>
            </c:numRef>
          </c:val>
          <c:smooth val="0"/>
          <c:extLst>
            <c:ext xmlns:c16="http://schemas.microsoft.com/office/drawing/2014/chart" uri="{C3380CC4-5D6E-409C-BE32-E72D297353CC}">
              <c16:uniqueId val="{0000000A-F26A-4597-BCBD-1F246FB2D942}"/>
            </c:ext>
          </c:extLst>
        </c:ser>
        <c:ser>
          <c:idx val="11"/>
          <c:order val="11"/>
          <c:tx>
            <c:strRef>
              <c:f>'Desempleo Sexo-Estudios'!$M$24</c:f>
              <c:strCache>
                <c:ptCount val="1"/>
                <c:pt idx="0">
                  <c:v>Diciembre</c:v>
                </c:pt>
              </c:strCache>
            </c:strRef>
          </c:tx>
          <c:spPr>
            <a:ln w="34925" cap="rnd">
              <a:solidFill>
                <a:schemeClr val="accent6">
                  <a:lumMod val="60000"/>
                </a:schemeClr>
              </a:solidFill>
              <a:round/>
            </a:ln>
            <a:effectLst>
              <a:outerShdw blurRad="40000" dist="23000" dir="5400000" rotWithShape="0">
                <a:srgbClr val="000000">
                  <a:alpha val="35000"/>
                </a:srgbClr>
              </a:outerShdw>
            </a:effectLst>
          </c:spPr>
          <c:marker>
            <c:symbol val="none"/>
          </c:marker>
          <c:cat>
            <c:strRef>
              <c:f>'Desempleo Sexo-Estudios'!$A$25:$A$33</c:f>
              <c:strCache>
                <c:ptCount val="9"/>
                <c:pt idx="0">
                  <c:v>Sin Estudios</c:v>
                </c:pt>
                <c:pt idx="1">
                  <c:v>Primaria</c:v>
                </c:pt>
                <c:pt idx="2">
                  <c:v>ESO</c:v>
                </c:pt>
                <c:pt idx="3">
                  <c:v>Insercion Laboral</c:v>
                </c:pt>
                <c:pt idx="4">
                  <c:v>Bto.</c:v>
                </c:pt>
                <c:pt idx="5">
                  <c:v>FP GM</c:v>
                </c:pt>
                <c:pt idx="6">
                  <c:v>FP GS</c:v>
                </c:pt>
                <c:pt idx="7">
                  <c:v>Grado</c:v>
                </c:pt>
                <c:pt idx="8">
                  <c:v>Master y Ddo</c:v>
                </c:pt>
              </c:strCache>
            </c:strRef>
          </c:cat>
          <c:val>
            <c:numRef>
              <c:f>'Desempleo Sexo-Estudios'!$M$25:$M$33</c:f>
              <c:numCache>
                <c:formatCode>0.00%</c:formatCode>
                <c:ptCount val="9"/>
                <c:pt idx="0">
                  <c:v>6.3034388067153471E-3</c:v>
                </c:pt>
                <c:pt idx="1">
                  <c:v>0.17612182487673969</c:v>
                </c:pt>
                <c:pt idx="2">
                  <c:v>0.38070273981152092</c:v>
                </c:pt>
                <c:pt idx="3">
                  <c:v>2.434001123385134E-3</c:v>
                </c:pt>
                <c:pt idx="4">
                  <c:v>5.5919615552643076E-2</c:v>
                </c:pt>
                <c:pt idx="5">
                  <c:v>5.8103975535168197E-2</c:v>
                </c:pt>
                <c:pt idx="6">
                  <c:v>4.0816326530612242E-2</c:v>
                </c:pt>
                <c:pt idx="7">
                  <c:v>4.7743868189477623E-2</c:v>
                </c:pt>
                <c:pt idx="8">
                  <c:v>3.0518629470136678E-2</c:v>
                </c:pt>
              </c:numCache>
            </c:numRef>
          </c:val>
          <c:smooth val="0"/>
          <c:extLst>
            <c:ext xmlns:c16="http://schemas.microsoft.com/office/drawing/2014/chart" uri="{C3380CC4-5D6E-409C-BE32-E72D297353CC}">
              <c16:uniqueId val="{0000000B-F26A-4597-BCBD-1F246FB2D942}"/>
            </c:ext>
          </c:extLst>
        </c:ser>
        <c:dLbls>
          <c:showLegendKey val="0"/>
          <c:showVal val="0"/>
          <c:showCatName val="0"/>
          <c:showSerName val="0"/>
          <c:showPercent val="0"/>
          <c:showBubbleSize val="0"/>
        </c:dLbls>
        <c:smooth val="0"/>
        <c:axId val="613437336"/>
        <c:axId val="476058264"/>
      </c:lineChart>
      <c:catAx>
        <c:axId val="6134373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58264"/>
        <c:crosses val="autoZero"/>
        <c:auto val="1"/>
        <c:lblAlgn val="ctr"/>
        <c:lblOffset val="100"/>
        <c:noMultiLvlLbl val="0"/>
      </c:catAx>
      <c:valAx>
        <c:axId val="476058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3437336"/>
        <c:crosses val="autoZero"/>
        <c:crossBetween val="between"/>
        <c:majorUnit val="5.000000000000001E-2"/>
      </c:valAx>
      <c:spPr>
        <a:noFill/>
        <a:ln>
          <a:noFill/>
        </a:ln>
        <a:effectLst/>
      </c:spPr>
    </c:plotArea>
    <c:legend>
      <c:legendPos val="b"/>
      <c:layout>
        <c:manualLayout>
          <c:xMode val="edge"/>
          <c:yMode val="edge"/>
          <c:x val="1.8201903866494305E-3"/>
          <c:y val="6.3887700938341611E-3"/>
          <c:w val="0.99237951972421357"/>
          <c:h val="9.478268890510091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79655692644719E-2"/>
          <c:y val="0.13976019664208642"/>
          <c:w val="0.92214465317819516"/>
          <c:h val="0.71530025413489984"/>
        </c:manualLayout>
      </c:layout>
      <c:lineChart>
        <c:grouping val="standard"/>
        <c:varyColors val="0"/>
        <c:ser>
          <c:idx val="0"/>
          <c:order val="0"/>
          <c:tx>
            <c:strRef>
              <c:f>'Desempleo Sectores-Sexo'!$A$35</c:f>
              <c:strCache>
                <c:ptCount val="1"/>
                <c:pt idx="0">
                  <c:v>Industria</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Sectores-Sexo'!$B$35:$M$35</c:f>
              <c:numCache>
                <c:formatCode>0.00%</c:formatCode>
                <c:ptCount val="12"/>
                <c:pt idx="0">
                  <c:v>4.2813455657492352E-2</c:v>
                </c:pt>
                <c:pt idx="1">
                  <c:v>4.2438993946202333E-2</c:v>
                </c:pt>
                <c:pt idx="2">
                  <c:v>4.1565249953192288E-2</c:v>
                </c:pt>
                <c:pt idx="3">
                  <c:v>4.0067403108032203E-2</c:v>
                </c:pt>
                <c:pt idx="4">
                  <c:v>4.0691505960182235E-2</c:v>
                </c:pt>
                <c:pt idx="5">
                  <c:v>3.8756787118517134E-2</c:v>
                </c:pt>
                <c:pt idx="6">
                  <c:v>3.3327092304811831E-2</c:v>
                </c:pt>
                <c:pt idx="7">
                  <c:v>3.1017911751856708E-2</c:v>
                </c:pt>
                <c:pt idx="8">
                  <c:v>3.0643450040566685E-2</c:v>
                </c:pt>
                <c:pt idx="9">
                  <c:v>3.8819197403732138E-2</c:v>
                </c:pt>
                <c:pt idx="10">
                  <c:v>3.7446171129002059E-2</c:v>
                </c:pt>
                <c:pt idx="11">
                  <c:v>3.7695812269862072E-2</c:v>
                </c:pt>
              </c:numCache>
            </c:numRef>
          </c:val>
          <c:smooth val="0"/>
          <c:extLst>
            <c:ext xmlns:c16="http://schemas.microsoft.com/office/drawing/2014/chart" uri="{C3380CC4-5D6E-409C-BE32-E72D297353CC}">
              <c16:uniqueId val="{00000000-0930-4F5A-AF8C-01DCF1359E0A}"/>
            </c:ext>
          </c:extLst>
        </c:ser>
        <c:ser>
          <c:idx val="1"/>
          <c:order val="1"/>
          <c:tx>
            <c:strRef>
              <c:f>'Desempleo Sectores-Sexo'!$A$36</c:f>
              <c:strCache>
                <c:ptCount val="1"/>
                <c:pt idx="0">
                  <c:v>Agricultura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Sectores-Sexo'!$B$36:$M$36</c:f>
              <c:numCache>
                <c:formatCode>0.00%</c:formatCode>
                <c:ptCount val="12"/>
                <c:pt idx="0">
                  <c:v>7.3207264557199031E-2</c:v>
                </c:pt>
                <c:pt idx="1">
                  <c:v>7.0461212007738874E-2</c:v>
                </c:pt>
                <c:pt idx="2">
                  <c:v>7.1397366285963923E-2</c:v>
                </c:pt>
                <c:pt idx="3">
                  <c:v>6.7465518317418705E-2</c:v>
                </c:pt>
                <c:pt idx="4">
                  <c:v>6.5967671472258627E-2</c:v>
                </c:pt>
                <c:pt idx="5">
                  <c:v>6.2223054359358425E-2</c:v>
                </c:pt>
                <c:pt idx="6">
                  <c:v>5.7667103538663174E-2</c:v>
                </c:pt>
                <c:pt idx="7">
                  <c:v>5.2362229295387877E-2</c:v>
                </c:pt>
                <c:pt idx="8">
                  <c:v>5.2923921862322913E-2</c:v>
                </c:pt>
                <c:pt idx="9">
                  <c:v>6.0101104662048307E-2</c:v>
                </c:pt>
                <c:pt idx="10">
                  <c:v>5.81663858203832E-2</c:v>
                </c:pt>
                <c:pt idx="11">
                  <c:v>6.0288335517693317E-2</c:v>
                </c:pt>
              </c:numCache>
            </c:numRef>
          </c:val>
          <c:smooth val="0"/>
          <c:extLst>
            <c:ext xmlns:c16="http://schemas.microsoft.com/office/drawing/2014/chart" uri="{C3380CC4-5D6E-409C-BE32-E72D297353CC}">
              <c16:uniqueId val="{00000001-0930-4F5A-AF8C-01DCF1359E0A}"/>
            </c:ext>
          </c:extLst>
        </c:ser>
        <c:ser>
          <c:idx val="2"/>
          <c:order val="2"/>
          <c:tx>
            <c:strRef>
              <c:f>'Desempleo Sectores-Sexo'!$A$37</c:f>
              <c:strCache>
                <c:ptCount val="1"/>
                <c:pt idx="0">
                  <c:v>Servicios</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Sectores-Sexo'!$B$37:$M$37</c:f>
              <c:numCache>
                <c:formatCode>0.00%</c:formatCode>
                <c:ptCount val="12"/>
                <c:pt idx="0">
                  <c:v>0.60924920426886353</c:v>
                </c:pt>
                <c:pt idx="1">
                  <c:v>0.61124633339574364</c:v>
                </c:pt>
                <c:pt idx="2">
                  <c:v>0.60313299631779316</c:v>
                </c:pt>
                <c:pt idx="3">
                  <c:v>0.60325781688822322</c:v>
                </c:pt>
                <c:pt idx="4">
                  <c:v>0.58403544904200211</c:v>
                </c:pt>
                <c:pt idx="5">
                  <c:v>0.57348811084066653</c:v>
                </c:pt>
                <c:pt idx="6">
                  <c:v>0.52911439805279914</c:v>
                </c:pt>
                <c:pt idx="7">
                  <c:v>0.50864382450227796</c:v>
                </c:pt>
                <c:pt idx="8">
                  <c:v>0.48430381326842664</c:v>
                </c:pt>
                <c:pt idx="9">
                  <c:v>0.5007801285651875</c:v>
                </c:pt>
                <c:pt idx="10">
                  <c:v>0.49553766460712728</c:v>
                </c:pt>
                <c:pt idx="11">
                  <c:v>0.4782500156025713</c:v>
                </c:pt>
              </c:numCache>
            </c:numRef>
          </c:val>
          <c:smooth val="0"/>
          <c:extLst>
            <c:ext xmlns:c16="http://schemas.microsoft.com/office/drawing/2014/chart" uri="{C3380CC4-5D6E-409C-BE32-E72D297353CC}">
              <c16:uniqueId val="{00000002-0930-4F5A-AF8C-01DCF1359E0A}"/>
            </c:ext>
          </c:extLst>
        </c:ser>
        <c:ser>
          <c:idx val="3"/>
          <c:order val="3"/>
          <c:tx>
            <c:strRef>
              <c:f>'Desempleo Sectores-Sexo'!$A$38</c:f>
              <c:strCache>
                <c:ptCount val="1"/>
                <c:pt idx="0">
                  <c:v>Construcción</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Sectores-Sexo'!$B$38:$M$38</c:f>
              <c:numCache>
                <c:formatCode>0.00%</c:formatCode>
                <c:ptCount val="12"/>
                <c:pt idx="0">
                  <c:v>6.3658490919303506E-2</c:v>
                </c:pt>
                <c:pt idx="1">
                  <c:v>6.2971977781938457E-2</c:v>
                </c:pt>
                <c:pt idx="2">
                  <c:v>6.2971977781938457E-2</c:v>
                </c:pt>
                <c:pt idx="3">
                  <c:v>6.0413156088123324E-2</c:v>
                </c:pt>
                <c:pt idx="4">
                  <c:v>5.7167821256943141E-2</c:v>
                </c:pt>
                <c:pt idx="5">
                  <c:v>5.6418897834363102E-2</c:v>
                </c:pt>
                <c:pt idx="6">
                  <c:v>5.286151157710791E-2</c:v>
                </c:pt>
                <c:pt idx="7">
                  <c:v>5.0552331024152783E-2</c:v>
                </c:pt>
                <c:pt idx="8">
                  <c:v>4.6558072770392561E-2</c:v>
                </c:pt>
                <c:pt idx="9">
                  <c:v>4.6994944766897584E-2</c:v>
                </c:pt>
                <c:pt idx="10">
                  <c:v>4.7868688759907629E-2</c:v>
                </c:pt>
                <c:pt idx="11">
                  <c:v>5.0240279598077767E-2</c:v>
                </c:pt>
              </c:numCache>
            </c:numRef>
          </c:val>
          <c:smooth val="0"/>
          <c:extLst>
            <c:ext xmlns:c16="http://schemas.microsoft.com/office/drawing/2014/chart" uri="{C3380CC4-5D6E-409C-BE32-E72D297353CC}">
              <c16:uniqueId val="{00000003-0930-4F5A-AF8C-01DCF1359E0A}"/>
            </c:ext>
          </c:extLst>
        </c:ser>
        <c:ser>
          <c:idx val="4"/>
          <c:order val="4"/>
          <c:tx>
            <c:strRef>
              <c:f>'Desempleo Sectores-Sexo'!$A$39</c:f>
              <c:strCache>
                <c:ptCount val="1"/>
                <c:pt idx="0">
                  <c:v>Admón. Pública</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Sectores-Sexo'!$B$39:$M$39</c:f>
              <c:numCache>
                <c:formatCode>0.00%</c:formatCode>
                <c:ptCount val="12"/>
                <c:pt idx="0">
                  <c:v>0.12550708356737189</c:v>
                </c:pt>
                <c:pt idx="1">
                  <c:v>0.12794108469075705</c:v>
                </c:pt>
                <c:pt idx="2">
                  <c:v>0.12737939212382202</c:v>
                </c:pt>
                <c:pt idx="3">
                  <c:v>0.12837795668726207</c:v>
                </c:pt>
                <c:pt idx="4">
                  <c:v>0.12918929039505711</c:v>
                </c:pt>
                <c:pt idx="5">
                  <c:v>0.12301067215877176</c:v>
                </c:pt>
                <c:pt idx="6">
                  <c:v>0.12332272358484678</c:v>
                </c:pt>
                <c:pt idx="7">
                  <c:v>0.11783061848592648</c:v>
                </c:pt>
                <c:pt idx="8">
                  <c:v>0.11914123447544155</c:v>
                </c:pt>
                <c:pt idx="9">
                  <c:v>0.11932846533108657</c:v>
                </c:pt>
                <c:pt idx="10">
                  <c:v>0.11583348935904637</c:v>
                </c:pt>
                <c:pt idx="11">
                  <c:v>0.10984210197840605</c:v>
                </c:pt>
              </c:numCache>
            </c:numRef>
          </c:val>
          <c:smooth val="0"/>
          <c:extLst>
            <c:ext xmlns:c16="http://schemas.microsoft.com/office/drawing/2014/chart" uri="{C3380CC4-5D6E-409C-BE32-E72D297353CC}">
              <c16:uniqueId val="{00000004-0930-4F5A-AF8C-01DCF1359E0A}"/>
            </c:ext>
          </c:extLst>
        </c:ser>
        <c:ser>
          <c:idx val="5"/>
          <c:order val="5"/>
          <c:tx>
            <c:strRef>
              <c:f>'Desempleo Sectores-Sexo'!$A$40</c:f>
              <c:strCache>
                <c:ptCount val="1"/>
                <c:pt idx="0">
                  <c:v>Sin Empleo Anterior</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'Desempleo Sectores-Sexo'!$B$34:$M$34</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'Desempleo Sectores-Sexo'!$B$40:$M$40</c:f>
              <c:numCache>
                <c:formatCode>0.00%</c:formatCode>
                <c:ptCount val="12"/>
                <c:pt idx="0">
                  <c:v>8.5564501029769702E-2</c:v>
                </c:pt>
                <c:pt idx="1">
                  <c:v>7.5703675965799161E-2</c:v>
                </c:pt>
                <c:pt idx="2">
                  <c:v>7.9822754789989389E-2</c:v>
                </c:pt>
                <c:pt idx="3">
                  <c:v>8.1507832490794477E-2</c:v>
                </c:pt>
                <c:pt idx="4">
                  <c:v>8.0384447356924418E-2</c:v>
                </c:pt>
                <c:pt idx="5">
                  <c:v>8.4441115895899643E-2</c:v>
                </c:pt>
                <c:pt idx="6">
                  <c:v>7.4330649691069089E-2</c:v>
                </c:pt>
                <c:pt idx="7">
                  <c:v>6.4220183486238536E-2</c:v>
                </c:pt>
                <c:pt idx="8">
                  <c:v>6.0101104662048307E-2</c:v>
                </c:pt>
                <c:pt idx="9">
                  <c:v>6.5780440616613617E-2</c:v>
                </c:pt>
                <c:pt idx="10">
                  <c:v>6.5156337764463584E-2</c:v>
                </c:pt>
                <c:pt idx="11">
                  <c:v>6.2347874929788431E-2</c:v>
                </c:pt>
              </c:numCache>
            </c:numRef>
          </c:val>
          <c:smooth val="0"/>
          <c:extLst>
            <c:ext xmlns:c16="http://schemas.microsoft.com/office/drawing/2014/chart" uri="{C3380CC4-5D6E-409C-BE32-E72D297353CC}">
              <c16:uniqueId val="{00000005-0930-4F5A-AF8C-01DCF1359E0A}"/>
            </c:ext>
          </c:extLst>
        </c:ser>
        <c:dLbls>
          <c:showLegendKey val="0"/>
          <c:showVal val="0"/>
          <c:showCatName val="0"/>
          <c:showSerName val="0"/>
          <c:showPercent val="0"/>
          <c:showBubbleSize val="0"/>
        </c:dLbls>
        <c:smooth val="0"/>
        <c:axId val="476049248"/>
        <c:axId val="476053952"/>
      </c:lineChart>
      <c:catAx>
        <c:axId val="4760492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53952"/>
        <c:crosses val="autoZero"/>
        <c:auto val="1"/>
        <c:lblAlgn val="ctr"/>
        <c:lblOffset val="100"/>
        <c:noMultiLvlLbl val="0"/>
      </c:catAx>
      <c:valAx>
        <c:axId val="476053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49248"/>
        <c:crosses val="autoZero"/>
        <c:crossBetween val="between"/>
      </c:valAx>
      <c:spPr>
        <a:noFill/>
        <a:ln>
          <a:noFill/>
        </a:ln>
        <a:effectLst/>
      </c:spPr>
    </c:plotArea>
    <c:legend>
      <c:legendPos val="b"/>
      <c:layout>
        <c:manualLayout>
          <c:xMode val="edge"/>
          <c:yMode val="edge"/>
          <c:x val="1.1179862359724719E-2"/>
          <c:y val="5.2760071657709207E-4"/>
          <c:w val="0.98813896294459258"/>
          <c:h val="0.114816314627338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64156403526489E-2"/>
          <c:y val="5.3053751842663512E-2"/>
          <c:w val="0.92318069856652551"/>
          <c:h val="0.6257361665408262"/>
        </c:manualLayout>
      </c:layout>
      <c:barChart>
        <c:barDir val="col"/>
        <c:grouping val="percentStacked"/>
        <c:varyColors val="0"/>
        <c:ser>
          <c:idx val="0"/>
          <c:order val="0"/>
          <c:tx>
            <c:strRef>
              <c:f>'Ocupaciones más demandadas'!$D$9</c:f>
              <c:strCache>
                <c:ptCount val="1"/>
                <c:pt idx="0">
                  <c:v>% Hombres de Ocupación</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'Ocupaciones más demandadas'!$B$10:$B$19</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'Ocupaciones más demandadas'!$D$10:$D$19</c:f>
              <c:numCache>
                <c:formatCode>0.00%</c:formatCode>
                <c:ptCount val="10"/>
                <c:pt idx="0">
                  <c:v>8.9304860614724799E-2</c:v>
                </c:pt>
                <c:pt idx="1">
                  <c:v>0.17066336153473083</c:v>
                </c:pt>
                <c:pt idx="2">
                  <c:v>0.26151353853274706</c:v>
                </c:pt>
                <c:pt idx="3">
                  <c:v>0.32333815028901736</c:v>
                </c:pt>
                <c:pt idx="4">
                  <c:v>0.82871489678259247</c:v>
                </c:pt>
                <c:pt idx="5">
                  <c:v>0.94727523116269918</c:v>
                </c:pt>
                <c:pt idx="6">
                  <c:v>0.89680333564975678</c:v>
                </c:pt>
                <c:pt idx="7">
                  <c:v>0.67531003382187149</c:v>
                </c:pt>
                <c:pt idx="8">
                  <c:v>0.30235439900867411</c:v>
                </c:pt>
                <c:pt idx="9">
                  <c:v>0.63137996219281667</c:v>
                </c:pt>
              </c:numCache>
            </c:numRef>
          </c:val>
          <c:extLst>
            <c:ext xmlns:c16="http://schemas.microsoft.com/office/drawing/2014/chart" uri="{C3380CC4-5D6E-409C-BE32-E72D297353CC}">
              <c16:uniqueId val="{00000000-E586-4675-9037-C1CE112705D2}"/>
            </c:ext>
          </c:extLst>
        </c:ser>
        <c:ser>
          <c:idx val="1"/>
          <c:order val="1"/>
          <c:tx>
            <c:strRef>
              <c:f>'Ocupaciones más demandadas'!$F$9</c:f>
              <c:strCache>
                <c:ptCount val="1"/>
                <c:pt idx="0">
                  <c:v>% Mujeres de ocupación</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'Ocupaciones más demandadas'!$B$10:$B$19</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'Ocupaciones más demandadas'!$F$10:$F$19</c:f>
              <c:numCache>
                <c:formatCode>0.00%</c:formatCode>
                <c:ptCount val="10"/>
                <c:pt idx="0">
                  <c:v>0.91069513938527524</c:v>
                </c:pt>
                <c:pt idx="1">
                  <c:v>0.82933663846526917</c:v>
                </c:pt>
                <c:pt idx="2">
                  <c:v>0.73848646146725294</c:v>
                </c:pt>
                <c:pt idx="3">
                  <c:v>0.67666184971098264</c:v>
                </c:pt>
                <c:pt idx="4">
                  <c:v>0.17128510321740748</c:v>
                </c:pt>
                <c:pt idx="5">
                  <c:v>5.2724768837300803E-2</c:v>
                </c:pt>
                <c:pt idx="6">
                  <c:v>0.10319666435024323</c:v>
                </c:pt>
                <c:pt idx="7">
                  <c:v>0.32468996617812851</c:v>
                </c:pt>
                <c:pt idx="8">
                  <c:v>0.69764560099132589</c:v>
                </c:pt>
                <c:pt idx="9">
                  <c:v>0.36862003780718339</c:v>
                </c:pt>
              </c:numCache>
            </c:numRef>
          </c:val>
          <c:extLst>
            <c:ext xmlns:c16="http://schemas.microsoft.com/office/drawing/2014/chart" uri="{C3380CC4-5D6E-409C-BE32-E72D297353CC}">
              <c16:uniqueId val="{00000001-E586-4675-9037-C1CE112705D2}"/>
            </c:ext>
          </c:extLst>
        </c:ser>
        <c:dLbls>
          <c:showLegendKey val="0"/>
          <c:showVal val="0"/>
          <c:showCatName val="0"/>
          <c:showSerName val="0"/>
          <c:showPercent val="0"/>
          <c:showBubbleSize val="0"/>
        </c:dLbls>
        <c:gapWidth val="50"/>
        <c:overlap val="100"/>
        <c:axId val="476044152"/>
        <c:axId val="476044936"/>
      </c:barChart>
      <c:catAx>
        <c:axId val="476044152"/>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44936"/>
        <c:crosses val="autoZero"/>
        <c:auto val="1"/>
        <c:lblAlgn val="ctr"/>
        <c:lblOffset val="100"/>
        <c:noMultiLvlLbl val="0"/>
      </c:catAx>
      <c:valAx>
        <c:axId val="476044936"/>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44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2250310816408E-2"/>
          <c:y val="0.15063443600162224"/>
          <c:w val="0.93517129437767643"/>
          <c:h val="0.51921489405661025"/>
        </c:manualLayout>
      </c:layout>
      <c:lineChart>
        <c:grouping val="standard"/>
        <c:varyColors val="0"/>
        <c:ser>
          <c:idx val="0"/>
          <c:order val="0"/>
          <c:tx>
            <c:strRef>
              <c:f>'Evolucion ocupacns + demandadas'!$B$22</c:f>
              <c:strCache>
                <c:ptCount val="1"/>
                <c:pt idx="0">
                  <c:v>Enero</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demandadas'!$B$23:$B$32</c:f>
              <c:numCache>
                <c:formatCode>#,##0</c:formatCode>
                <c:ptCount val="10"/>
                <c:pt idx="0">
                  <c:v>2188</c:v>
                </c:pt>
                <c:pt idx="1">
                  <c:v>1862</c:v>
                </c:pt>
                <c:pt idx="2">
                  <c:v>1220</c:v>
                </c:pt>
                <c:pt idx="3">
                  <c:v>588</c:v>
                </c:pt>
                <c:pt idx="4">
                  <c:v>641</c:v>
                </c:pt>
                <c:pt idx="5">
                  <c:v>505</c:v>
                </c:pt>
                <c:pt idx="6">
                  <c:v>277</c:v>
                </c:pt>
                <c:pt idx="7">
                  <c:v>252</c:v>
                </c:pt>
                <c:pt idx="8">
                  <c:v>226</c:v>
                </c:pt>
                <c:pt idx="9">
                  <c:v>0</c:v>
                </c:pt>
              </c:numCache>
            </c:numRef>
          </c:val>
          <c:smooth val="0"/>
          <c:extLst>
            <c:ext xmlns:c16="http://schemas.microsoft.com/office/drawing/2014/chart" uri="{C3380CC4-5D6E-409C-BE32-E72D297353CC}">
              <c16:uniqueId val="{00000000-513E-4765-9236-3B5791F3CD81}"/>
            </c:ext>
          </c:extLst>
        </c:ser>
        <c:ser>
          <c:idx val="1"/>
          <c:order val="1"/>
          <c:tx>
            <c:strRef>
              <c:f>'Evolucion ocupacns + demandadas'!$C$22</c:f>
              <c:strCache>
                <c:ptCount val="1"/>
                <c:pt idx="0">
                  <c:v>Febrero</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demandadas'!$C$23:$C$32</c:f>
              <c:numCache>
                <c:formatCode>#,##0</c:formatCode>
                <c:ptCount val="10"/>
                <c:pt idx="0">
                  <c:v>2157</c:v>
                </c:pt>
                <c:pt idx="1">
                  <c:v>1842</c:v>
                </c:pt>
                <c:pt idx="2">
                  <c:v>1231</c:v>
                </c:pt>
                <c:pt idx="3">
                  <c:v>589</c:v>
                </c:pt>
                <c:pt idx="4">
                  <c:v>617</c:v>
                </c:pt>
                <c:pt idx="5">
                  <c:v>492</c:v>
                </c:pt>
                <c:pt idx="6">
                  <c:v>259</c:v>
                </c:pt>
                <c:pt idx="7">
                  <c:v>240</c:v>
                </c:pt>
                <c:pt idx="8">
                  <c:v>235</c:v>
                </c:pt>
                <c:pt idx="9">
                  <c:v>0</c:v>
                </c:pt>
              </c:numCache>
            </c:numRef>
          </c:val>
          <c:smooth val="0"/>
          <c:extLst>
            <c:ext xmlns:c16="http://schemas.microsoft.com/office/drawing/2014/chart" uri="{C3380CC4-5D6E-409C-BE32-E72D297353CC}">
              <c16:uniqueId val="{00000001-513E-4765-9236-3B5791F3CD81}"/>
            </c:ext>
          </c:extLst>
        </c:ser>
        <c:ser>
          <c:idx val="2"/>
          <c:order val="2"/>
          <c:tx>
            <c:strRef>
              <c:f>'Evolucion ocupacns + demandadas'!$D$22</c:f>
              <c:strCache>
                <c:ptCount val="1"/>
                <c:pt idx="0">
                  <c:v>Marzo</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demandadas'!$D$23:$D$32</c:f>
              <c:numCache>
                <c:formatCode>#,##0</c:formatCode>
                <c:ptCount val="10"/>
                <c:pt idx="0">
                  <c:v>2164</c:v>
                </c:pt>
                <c:pt idx="1">
                  <c:v>1812</c:v>
                </c:pt>
                <c:pt idx="2">
                  <c:v>1221</c:v>
                </c:pt>
                <c:pt idx="3">
                  <c:v>589</c:v>
                </c:pt>
                <c:pt idx="4">
                  <c:v>579</c:v>
                </c:pt>
                <c:pt idx="5">
                  <c:v>489</c:v>
                </c:pt>
                <c:pt idx="6">
                  <c:v>273</c:v>
                </c:pt>
                <c:pt idx="7">
                  <c:v>239</c:v>
                </c:pt>
                <c:pt idx="8">
                  <c:v>231</c:v>
                </c:pt>
                <c:pt idx="9">
                  <c:v>0</c:v>
                </c:pt>
              </c:numCache>
            </c:numRef>
          </c:val>
          <c:smooth val="0"/>
          <c:extLst>
            <c:ext xmlns:c16="http://schemas.microsoft.com/office/drawing/2014/chart" uri="{C3380CC4-5D6E-409C-BE32-E72D297353CC}">
              <c16:uniqueId val="{00000002-513E-4765-9236-3B5791F3CD81}"/>
            </c:ext>
          </c:extLst>
        </c:ser>
        <c:ser>
          <c:idx val="3"/>
          <c:order val="3"/>
          <c:tx>
            <c:strRef>
              <c:f>'Evolucion ocupacns + demandadas'!$E$22</c:f>
              <c:strCache>
                <c:ptCount val="1"/>
                <c:pt idx="0">
                  <c:v>Abril</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demandadas'!$E$23:$E$32</c:f>
              <c:numCache>
                <c:formatCode>#,##0</c:formatCode>
                <c:ptCount val="10"/>
                <c:pt idx="0">
                  <c:v>2161</c:v>
                </c:pt>
                <c:pt idx="1">
                  <c:v>1833</c:v>
                </c:pt>
                <c:pt idx="2">
                  <c:v>1230</c:v>
                </c:pt>
                <c:pt idx="3">
                  <c:v>573</c:v>
                </c:pt>
                <c:pt idx="4">
                  <c:v>482</c:v>
                </c:pt>
                <c:pt idx="5">
                  <c:v>584</c:v>
                </c:pt>
                <c:pt idx="6">
                  <c:v>267</c:v>
                </c:pt>
                <c:pt idx="7">
                  <c:v>233</c:v>
                </c:pt>
                <c:pt idx="8">
                  <c:v>229</c:v>
                </c:pt>
                <c:pt idx="9">
                  <c:v>211</c:v>
                </c:pt>
              </c:numCache>
            </c:numRef>
          </c:val>
          <c:smooth val="0"/>
          <c:extLst>
            <c:ext xmlns:c16="http://schemas.microsoft.com/office/drawing/2014/chart" uri="{C3380CC4-5D6E-409C-BE32-E72D297353CC}">
              <c16:uniqueId val="{00000003-513E-4765-9236-3B5791F3CD81}"/>
            </c:ext>
          </c:extLst>
        </c:ser>
        <c:ser>
          <c:idx val="4"/>
          <c:order val="4"/>
          <c:tx>
            <c:strRef>
              <c:f>'Evolucion ocupacns + demandadas'!$F$22</c:f>
              <c:strCache>
                <c:ptCount val="1"/>
                <c:pt idx="0">
                  <c:v>Mayo</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demandadas'!$F$23:$F$32</c:f>
              <c:numCache>
                <c:formatCode>#,##0</c:formatCode>
                <c:ptCount val="10"/>
                <c:pt idx="0">
                  <c:v>2153</c:v>
                </c:pt>
                <c:pt idx="1">
                  <c:v>1791</c:v>
                </c:pt>
                <c:pt idx="2">
                  <c:v>1211</c:v>
                </c:pt>
                <c:pt idx="3">
                  <c:v>563</c:v>
                </c:pt>
                <c:pt idx="4">
                  <c:v>566</c:v>
                </c:pt>
                <c:pt idx="5">
                  <c:v>459</c:v>
                </c:pt>
                <c:pt idx="6">
                  <c:v>254</c:v>
                </c:pt>
                <c:pt idx="7">
                  <c:v>229</c:v>
                </c:pt>
                <c:pt idx="8">
                  <c:v>219</c:v>
                </c:pt>
                <c:pt idx="9">
                  <c:v>0</c:v>
                </c:pt>
              </c:numCache>
            </c:numRef>
          </c:val>
          <c:smooth val="0"/>
          <c:extLst>
            <c:ext xmlns:c16="http://schemas.microsoft.com/office/drawing/2014/chart" uri="{C3380CC4-5D6E-409C-BE32-E72D297353CC}">
              <c16:uniqueId val="{00000004-513E-4765-9236-3B5791F3CD81}"/>
            </c:ext>
          </c:extLst>
        </c:ser>
        <c:ser>
          <c:idx val="5"/>
          <c:order val="5"/>
          <c:tx>
            <c:strRef>
              <c:f>'Evolucion ocupacns + demandadas'!$G$22</c:f>
              <c:strCache>
                <c:ptCount val="1"/>
                <c:pt idx="0">
                  <c:v>Junio</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demandadas'!$G$23:$G$32</c:f>
              <c:numCache>
                <c:formatCode>#,##0</c:formatCode>
                <c:ptCount val="10"/>
                <c:pt idx="0">
                  <c:v>2118</c:v>
                </c:pt>
                <c:pt idx="1">
                  <c:v>1763</c:v>
                </c:pt>
                <c:pt idx="2">
                  <c:v>1183</c:v>
                </c:pt>
                <c:pt idx="3">
                  <c:v>545</c:v>
                </c:pt>
                <c:pt idx="4">
                  <c:v>552</c:v>
                </c:pt>
                <c:pt idx="5">
                  <c:v>439</c:v>
                </c:pt>
                <c:pt idx="6">
                  <c:v>255</c:v>
                </c:pt>
                <c:pt idx="7">
                  <c:v>218</c:v>
                </c:pt>
                <c:pt idx="8">
                  <c:v>218</c:v>
                </c:pt>
                <c:pt idx="9">
                  <c:v>204</c:v>
                </c:pt>
              </c:numCache>
            </c:numRef>
          </c:val>
          <c:smooth val="0"/>
          <c:extLst>
            <c:ext xmlns:c16="http://schemas.microsoft.com/office/drawing/2014/chart" uri="{C3380CC4-5D6E-409C-BE32-E72D297353CC}">
              <c16:uniqueId val="{00000005-513E-4765-9236-3B5791F3CD81}"/>
            </c:ext>
          </c:extLst>
        </c:ser>
        <c:ser>
          <c:idx val="6"/>
          <c:order val="6"/>
          <c:tx>
            <c:strRef>
              <c:f>'Evolucion ocupacns + demandadas'!$H$22</c:f>
              <c:strCache>
                <c:ptCount val="1"/>
                <c:pt idx="0">
                  <c:v>Julio</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demandadas'!$H$23:$H$32</c:f>
              <c:numCache>
                <c:formatCode>#,##0</c:formatCode>
                <c:ptCount val="10"/>
                <c:pt idx="0">
                  <c:v>1978</c:v>
                </c:pt>
                <c:pt idx="1">
                  <c:v>1621</c:v>
                </c:pt>
                <c:pt idx="2">
                  <c:v>1131</c:v>
                </c:pt>
                <c:pt idx="3">
                  <c:v>501</c:v>
                </c:pt>
                <c:pt idx="4">
                  <c:v>485</c:v>
                </c:pt>
                <c:pt idx="5">
                  <c:v>417</c:v>
                </c:pt>
                <c:pt idx="6">
                  <c:v>217</c:v>
                </c:pt>
                <c:pt idx="7">
                  <c:v>198</c:v>
                </c:pt>
                <c:pt idx="8">
                  <c:v>191</c:v>
                </c:pt>
                <c:pt idx="9">
                  <c:v>189</c:v>
                </c:pt>
              </c:numCache>
            </c:numRef>
          </c:val>
          <c:smooth val="0"/>
          <c:extLst>
            <c:ext xmlns:c16="http://schemas.microsoft.com/office/drawing/2014/chart" uri="{C3380CC4-5D6E-409C-BE32-E72D297353CC}">
              <c16:uniqueId val="{00000006-513E-4765-9236-3B5791F3CD81}"/>
            </c:ext>
          </c:extLst>
        </c:ser>
        <c:ser>
          <c:idx val="7"/>
          <c:order val="7"/>
          <c:tx>
            <c:strRef>
              <c:f>'Evolucion ocupacns + demandadas'!$I$22</c:f>
              <c:strCache>
                <c:ptCount val="1"/>
                <c:pt idx="0">
                  <c:v>Agosto</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demandadas'!$I$23:$I$32</c:f>
              <c:numCache>
                <c:formatCode>#,##0</c:formatCode>
                <c:ptCount val="10"/>
                <c:pt idx="0">
                  <c:v>1847</c:v>
                </c:pt>
                <c:pt idx="1">
                  <c:v>1519</c:v>
                </c:pt>
                <c:pt idx="2">
                  <c:v>1102</c:v>
                </c:pt>
                <c:pt idx="3">
                  <c:v>470</c:v>
                </c:pt>
                <c:pt idx="4">
                  <c:v>458</c:v>
                </c:pt>
                <c:pt idx="5">
                  <c:v>399</c:v>
                </c:pt>
                <c:pt idx="6">
                  <c:v>186</c:v>
                </c:pt>
                <c:pt idx="7">
                  <c:v>193</c:v>
                </c:pt>
                <c:pt idx="8">
                  <c:v>177</c:v>
                </c:pt>
                <c:pt idx="9">
                  <c:v>177</c:v>
                </c:pt>
              </c:numCache>
            </c:numRef>
          </c:val>
          <c:smooth val="0"/>
          <c:extLst>
            <c:ext xmlns:c16="http://schemas.microsoft.com/office/drawing/2014/chart" uri="{C3380CC4-5D6E-409C-BE32-E72D297353CC}">
              <c16:uniqueId val="{00000007-513E-4765-9236-3B5791F3CD81}"/>
            </c:ext>
          </c:extLst>
        </c:ser>
        <c:ser>
          <c:idx val="8"/>
          <c:order val="8"/>
          <c:tx>
            <c:strRef>
              <c:f>'Evolucion ocupacns + demandadas'!$J$22</c:f>
              <c:strCache>
                <c:ptCount val="1"/>
                <c:pt idx="0">
                  <c:v>Septiembre</c:v>
                </c:pt>
              </c:strCache>
            </c:strRef>
          </c:tx>
          <c:spPr>
            <a:ln w="34925"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demandadas'!$J$23:$J$32</c:f>
              <c:numCache>
                <c:formatCode>#,##0</c:formatCode>
                <c:ptCount val="10"/>
                <c:pt idx="0">
                  <c:v>1829</c:v>
                </c:pt>
                <c:pt idx="1">
                  <c:v>1473</c:v>
                </c:pt>
                <c:pt idx="2">
                  <c:v>1076</c:v>
                </c:pt>
                <c:pt idx="3">
                  <c:v>432</c:v>
                </c:pt>
                <c:pt idx="4">
                  <c:v>419</c:v>
                </c:pt>
                <c:pt idx="5">
                  <c:v>368</c:v>
                </c:pt>
                <c:pt idx="6">
                  <c:v>179</c:v>
                </c:pt>
                <c:pt idx="7">
                  <c:v>179</c:v>
                </c:pt>
                <c:pt idx="8">
                  <c:v>172</c:v>
                </c:pt>
                <c:pt idx="9">
                  <c:v>180</c:v>
                </c:pt>
              </c:numCache>
            </c:numRef>
          </c:val>
          <c:smooth val="0"/>
          <c:extLst>
            <c:ext xmlns:c16="http://schemas.microsoft.com/office/drawing/2014/chart" uri="{C3380CC4-5D6E-409C-BE32-E72D297353CC}">
              <c16:uniqueId val="{00000008-513E-4765-9236-3B5791F3CD81}"/>
            </c:ext>
          </c:extLst>
        </c:ser>
        <c:ser>
          <c:idx val="9"/>
          <c:order val="9"/>
          <c:tx>
            <c:strRef>
              <c:f>'Evolucion ocupacns + demandadas'!$K$22</c:f>
              <c:strCache>
                <c:ptCount val="1"/>
                <c:pt idx="0">
                  <c:v>Octubre</c:v>
                </c:pt>
              </c:strCache>
            </c:strRef>
          </c:tx>
          <c:spPr>
            <a:ln w="34925" cap="rnd">
              <a:solidFill>
                <a:schemeClr val="accent4">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demandadas'!$K$23:$K$32</c:f>
              <c:numCache>
                <c:formatCode>#,##0</c:formatCode>
                <c:ptCount val="10"/>
                <c:pt idx="0">
                  <c:v>1892</c:v>
                </c:pt>
                <c:pt idx="1">
                  <c:v>1545</c:v>
                </c:pt>
                <c:pt idx="2">
                  <c:v>1090</c:v>
                </c:pt>
                <c:pt idx="3">
                  <c:v>453</c:v>
                </c:pt>
                <c:pt idx="4">
                  <c:v>436</c:v>
                </c:pt>
                <c:pt idx="5">
                  <c:v>383</c:v>
                </c:pt>
                <c:pt idx="6">
                  <c:v>216</c:v>
                </c:pt>
                <c:pt idx="7">
                  <c:v>195</c:v>
                </c:pt>
                <c:pt idx="8">
                  <c:v>184</c:v>
                </c:pt>
                <c:pt idx="9">
                  <c:v>179</c:v>
                </c:pt>
              </c:numCache>
            </c:numRef>
          </c:val>
          <c:smooth val="0"/>
          <c:extLst>
            <c:ext xmlns:c16="http://schemas.microsoft.com/office/drawing/2014/chart" uri="{C3380CC4-5D6E-409C-BE32-E72D297353CC}">
              <c16:uniqueId val="{00000009-513E-4765-9236-3B5791F3CD81}"/>
            </c:ext>
          </c:extLst>
        </c:ser>
        <c:ser>
          <c:idx val="10"/>
          <c:order val="10"/>
          <c:tx>
            <c:strRef>
              <c:f>'Evolucion ocupacns + demandadas'!$L$22</c:f>
              <c:strCache>
                <c:ptCount val="1"/>
                <c:pt idx="0">
                  <c:v>Noviembre</c:v>
                </c:pt>
              </c:strCache>
            </c:strRef>
          </c:tx>
          <c:spPr>
            <a:ln w="34925" cap="rnd">
              <a:solidFill>
                <a:schemeClr val="accent5">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demandadas'!$L$23:$L$32</c:f>
              <c:numCache>
                <c:formatCode>#,##0</c:formatCode>
                <c:ptCount val="10"/>
                <c:pt idx="0">
                  <c:v>1868</c:v>
                </c:pt>
                <c:pt idx="1">
                  <c:v>1521</c:v>
                </c:pt>
                <c:pt idx="2">
                  <c:v>1096</c:v>
                </c:pt>
                <c:pt idx="3">
                  <c:v>444</c:v>
                </c:pt>
                <c:pt idx="4">
                  <c:v>428</c:v>
                </c:pt>
                <c:pt idx="5">
                  <c:v>386</c:v>
                </c:pt>
                <c:pt idx="6">
                  <c:v>202</c:v>
                </c:pt>
                <c:pt idx="7">
                  <c:v>193</c:v>
                </c:pt>
                <c:pt idx="8">
                  <c:v>183</c:v>
                </c:pt>
                <c:pt idx="9">
                  <c:v>187</c:v>
                </c:pt>
              </c:numCache>
            </c:numRef>
          </c:val>
          <c:smooth val="0"/>
          <c:extLst>
            <c:ext xmlns:c16="http://schemas.microsoft.com/office/drawing/2014/chart" uri="{C3380CC4-5D6E-409C-BE32-E72D297353CC}">
              <c16:uniqueId val="{0000000A-513E-4765-9236-3B5791F3CD81}"/>
            </c:ext>
          </c:extLst>
        </c:ser>
        <c:ser>
          <c:idx val="11"/>
          <c:order val="11"/>
          <c:tx>
            <c:strRef>
              <c:f>'Evolucion ocupacns + demandadas'!$M$22</c:f>
              <c:strCache>
                <c:ptCount val="1"/>
                <c:pt idx="0">
                  <c:v>Diciembre</c:v>
                </c:pt>
              </c:strCache>
            </c:strRef>
          </c:tx>
          <c:spPr>
            <a:ln w="34925" cap="rnd">
              <a:solidFill>
                <a:schemeClr val="accent6">
                  <a:lumMod val="60000"/>
                </a:schemeClr>
              </a:solidFill>
              <a:round/>
            </a:ln>
            <a:effectLst>
              <a:outerShdw blurRad="40000" dist="23000" dir="5400000" rotWithShape="0">
                <a:srgbClr val="000000">
                  <a:alpha val="35000"/>
                </a:srgbClr>
              </a:outerShdw>
            </a:effectLst>
          </c:spPr>
          <c:marker>
            <c:symbol val="none"/>
          </c:marker>
          <c:cat>
            <c:strRef>
              <c:f>'Evolucion ocupacns + demandadas'!$A$23:$A$32</c:f>
              <c:strCache>
                <c:ptCount val="10"/>
                <c:pt idx="0">
                  <c:v>Personal de limpieza o limpiadores en general</c:v>
                </c:pt>
                <c:pt idx="1">
                  <c:v>Dependientes de comercio, en general</c:v>
                </c:pt>
                <c:pt idx="2">
                  <c:v>Empleados administrativos, en general</c:v>
                </c:pt>
                <c:pt idx="3">
                  <c:v>Peones de la industria manufacturera, en general</c:v>
                </c:pt>
                <c:pt idx="4">
                  <c:v>Camareros, en general</c:v>
                </c:pt>
                <c:pt idx="5">
                  <c:v>Peones de la construcción de edificios</c:v>
                </c:pt>
                <c:pt idx="6">
                  <c:v>Mozos de carga y descarga, almacén y/o mercado de abastos</c:v>
                </c:pt>
                <c:pt idx="7">
                  <c:v>Reponedores de hipermercado</c:v>
                </c:pt>
                <c:pt idx="8">
                  <c:v>Pinches de cocina</c:v>
                </c:pt>
                <c:pt idx="9">
                  <c:v>Ordenanzas</c:v>
                </c:pt>
              </c:strCache>
            </c:strRef>
          </c:cat>
          <c:val>
            <c:numRef>
              <c:f>'Evolucion ocupacns + demandadas'!$M$23:$M$32</c:f>
              <c:numCache>
                <c:formatCode>#,##0</c:formatCode>
                <c:ptCount val="10"/>
                <c:pt idx="0">
                  <c:v>1845</c:v>
                </c:pt>
                <c:pt idx="1">
                  <c:v>1465</c:v>
                </c:pt>
                <c:pt idx="2">
                  <c:v>1020</c:v>
                </c:pt>
                <c:pt idx="3">
                  <c:v>438</c:v>
                </c:pt>
                <c:pt idx="4">
                  <c:v>412</c:v>
                </c:pt>
                <c:pt idx="5">
                  <c:v>397</c:v>
                </c:pt>
                <c:pt idx="6">
                  <c:v>198</c:v>
                </c:pt>
                <c:pt idx="7">
                  <c:v>182</c:v>
                </c:pt>
                <c:pt idx="8">
                  <c:v>0</c:v>
                </c:pt>
                <c:pt idx="9">
                  <c:v>184</c:v>
                </c:pt>
              </c:numCache>
            </c:numRef>
          </c:val>
          <c:smooth val="0"/>
          <c:extLst>
            <c:ext xmlns:c16="http://schemas.microsoft.com/office/drawing/2014/chart" uri="{C3380CC4-5D6E-409C-BE32-E72D297353CC}">
              <c16:uniqueId val="{0000000B-513E-4765-9236-3B5791F3CD81}"/>
            </c:ext>
          </c:extLst>
        </c:ser>
        <c:dLbls>
          <c:showLegendKey val="0"/>
          <c:showVal val="0"/>
          <c:showCatName val="0"/>
          <c:showSerName val="0"/>
          <c:showPercent val="0"/>
          <c:showBubbleSize val="0"/>
        </c:dLbls>
        <c:smooth val="0"/>
        <c:axId val="476050424"/>
        <c:axId val="476050816"/>
      </c:lineChart>
      <c:catAx>
        <c:axId val="4760504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50816"/>
        <c:crosses val="autoZero"/>
        <c:auto val="1"/>
        <c:lblAlgn val="ctr"/>
        <c:lblOffset val="100"/>
        <c:noMultiLvlLbl val="0"/>
      </c:catAx>
      <c:valAx>
        <c:axId val="476050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76050424"/>
        <c:crosses val="autoZero"/>
        <c:crossBetween val="between"/>
      </c:valAx>
      <c:spPr>
        <a:noFill/>
        <a:ln>
          <a:noFill/>
        </a:ln>
        <a:effectLst/>
      </c:spPr>
    </c:plotArea>
    <c:legend>
      <c:legendPos val="b"/>
      <c:layout>
        <c:manualLayout>
          <c:xMode val="edge"/>
          <c:yMode val="edge"/>
          <c:x val="5.8318828567481629E-3"/>
          <c:y val="2.9095444702065335E-2"/>
          <c:w val="0.99359939218124049"/>
          <c:h val="0.107930794364990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1" l="0.70000000000000062" r="0.70000000000000062" t="0.75000000000000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66675</xdr:colOff>
      <xdr:row>22</xdr:row>
      <xdr:rowOff>85725</xdr:rowOff>
    </xdr:from>
    <xdr:to>
      <xdr:col>9</xdr:col>
      <xdr:colOff>0</xdr:colOff>
      <xdr:row>39</xdr:row>
      <xdr:rowOff>76200</xdr:rowOff>
    </xdr:to>
    <xdr:graphicFrame macro="">
      <xdr:nvGraphicFramePr>
        <xdr:cNvPr id="2107" name="1 Gráfico">
          <a:extLst>
            <a:ext uri="{FF2B5EF4-FFF2-40B4-BE49-F238E27FC236}">
              <a16:creationId xmlns:a16="http://schemas.microsoft.com/office/drawing/2014/main" id="{00000000-0008-0000-0200-00003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36</xdr:row>
      <xdr:rowOff>95250</xdr:rowOff>
    </xdr:from>
    <xdr:to>
      <xdr:col>7</xdr:col>
      <xdr:colOff>742950</xdr:colOff>
      <xdr:row>57</xdr:row>
      <xdr:rowOff>9525</xdr:rowOff>
    </xdr:to>
    <xdr:graphicFrame macro="">
      <xdr:nvGraphicFramePr>
        <xdr:cNvPr id="4153" name="1 Gráfico">
          <a:extLst>
            <a:ext uri="{FF2B5EF4-FFF2-40B4-BE49-F238E27FC236}">
              <a16:creationId xmlns:a16="http://schemas.microsoft.com/office/drawing/2014/main" id="{00000000-0008-0000-0300-000039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37</xdr:row>
      <xdr:rowOff>85725</xdr:rowOff>
    </xdr:from>
    <xdr:to>
      <xdr:col>7</xdr:col>
      <xdr:colOff>514350</xdr:colOff>
      <xdr:row>55</xdr:row>
      <xdr:rowOff>152400</xdr:rowOff>
    </xdr:to>
    <xdr:graphicFrame macro="">
      <xdr:nvGraphicFramePr>
        <xdr:cNvPr id="6201" name="1 Gráfico">
          <a:extLst>
            <a:ext uri="{FF2B5EF4-FFF2-40B4-BE49-F238E27FC236}">
              <a16:creationId xmlns:a16="http://schemas.microsoft.com/office/drawing/2014/main" id="{00000000-0008-0000-0400-000039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41</xdr:row>
      <xdr:rowOff>47625</xdr:rowOff>
    </xdr:from>
    <xdr:to>
      <xdr:col>6</xdr:col>
      <xdr:colOff>371475</xdr:colOff>
      <xdr:row>59</xdr:row>
      <xdr:rowOff>133350</xdr:rowOff>
    </xdr:to>
    <xdr:graphicFrame macro="">
      <xdr:nvGraphicFramePr>
        <xdr:cNvPr id="8249" name="2 Gráfico">
          <a:extLst>
            <a:ext uri="{FF2B5EF4-FFF2-40B4-BE49-F238E27FC236}">
              <a16:creationId xmlns:a16="http://schemas.microsoft.com/office/drawing/2014/main" id="{00000000-0008-0000-0500-000039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21</xdr:row>
      <xdr:rowOff>66674</xdr:rowOff>
    </xdr:from>
    <xdr:to>
      <xdr:col>6</xdr:col>
      <xdr:colOff>19050</xdr:colOff>
      <xdr:row>45</xdr:row>
      <xdr:rowOff>114299</xdr:rowOff>
    </xdr:to>
    <xdr:graphicFrame macro="">
      <xdr:nvGraphicFramePr>
        <xdr:cNvPr id="10297" name="2 Gráfico">
          <a:extLst>
            <a:ext uri="{FF2B5EF4-FFF2-40B4-BE49-F238E27FC236}">
              <a16:creationId xmlns:a16="http://schemas.microsoft.com/office/drawing/2014/main" id="{00000000-0008-0000-0600-000039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33</xdr:row>
      <xdr:rowOff>76200</xdr:rowOff>
    </xdr:from>
    <xdr:to>
      <xdr:col>6</xdr:col>
      <xdr:colOff>619125</xdr:colOff>
      <xdr:row>53</xdr:row>
      <xdr:rowOff>76200</xdr:rowOff>
    </xdr:to>
    <xdr:graphicFrame macro="">
      <xdr:nvGraphicFramePr>
        <xdr:cNvPr id="12345" name="2 Gráfico">
          <a:extLst>
            <a:ext uri="{FF2B5EF4-FFF2-40B4-BE49-F238E27FC236}">
              <a16:creationId xmlns:a16="http://schemas.microsoft.com/office/drawing/2014/main" id="{00000000-0008-0000-0700-000039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8"/>
  <sheetViews>
    <sheetView tabSelected="1" workbookViewId="0">
      <selection activeCell="B4" sqref="B4"/>
    </sheetView>
  </sheetViews>
  <sheetFormatPr baseColWidth="10" defaultRowHeight="15" x14ac:dyDescent="0.25"/>
  <cols>
    <col min="1" max="1" width="11.42578125" style="1"/>
    <col min="2" max="2" width="101.42578125" style="1" customWidth="1"/>
    <col min="3" max="16384" width="11.42578125" style="1"/>
  </cols>
  <sheetData>
    <row r="1" spans="1:33" x14ac:dyDescent="0.2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x14ac:dyDescent="0.2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row>
    <row r="3" spans="1:33"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33" s="52" customFormat="1" ht="222.75" customHeight="1" x14ac:dyDescent="0.25">
      <c r="A4" s="50"/>
      <c r="B4" s="51" t="s">
        <v>100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5" spans="1:33" ht="90" customHeight="1" x14ac:dyDescent="0.25">
      <c r="A5" s="49"/>
      <c r="B5" s="106" t="s">
        <v>111</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row>
    <row r="6" spans="1:33" x14ac:dyDescent="0.2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33" x14ac:dyDescent="0.25">
      <c r="A7" s="49"/>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33" x14ac:dyDescent="0.2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33" x14ac:dyDescent="0.25">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row>
    <row r="10" spans="1:33" x14ac:dyDescent="0.25">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row>
    <row r="11" spans="1:33" x14ac:dyDescent="0.2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row>
    <row r="12" spans="1:33" x14ac:dyDescent="0.25">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row>
    <row r="13" spans="1:33" x14ac:dyDescent="0.2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row>
    <row r="14" spans="1:33"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row>
    <row r="15" spans="1:33"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row>
    <row r="16" spans="1:33"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row>
    <row r="17" spans="1:33"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row>
    <row r="18" spans="1:33" x14ac:dyDescent="0.25">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row>
    <row r="19" spans="1:33" x14ac:dyDescent="0.25">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row>
    <row r="20" spans="1:33" x14ac:dyDescent="0.25">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33" x14ac:dyDescent="0.2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row>
    <row r="22" spans="1:33" x14ac:dyDescent="0.2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row>
    <row r="23" spans="1:33" x14ac:dyDescent="0.2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row>
    <row r="24" spans="1:33" x14ac:dyDescent="0.2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row>
    <row r="25" spans="1:33" x14ac:dyDescent="0.2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row>
    <row r="26" spans="1:33"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row>
    <row r="27" spans="1:33" x14ac:dyDescent="0.25">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row>
    <row r="28" spans="1:33" x14ac:dyDescent="0.25">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row>
    <row r="29" spans="1:33" x14ac:dyDescent="0.2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row>
    <row r="30" spans="1:33" x14ac:dyDescent="0.2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row>
    <row r="31" spans="1:33" x14ac:dyDescent="0.25">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row>
    <row r="32" spans="1:33" x14ac:dyDescent="0.25">
      <c r="A32" s="49"/>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33" x14ac:dyDescent="0.2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1:33" x14ac:dyDescent="0.25">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row>
    <row r="35" spans="1:33" x14ac:dyDescent="0.2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row>
    <row r="36" spans="1:33" x14ac:dyDescent="0.25">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row>
    <row r="37" spans="1:33" x14ac:dyDescent="0.2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row>
    <row r="38" spans="1:33" x14ac:dyDescent="0.2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row>
    <row r="39" spans="1:33" x14ac:dyDescent="0.2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row>
    <row r="40" spans="1:33" x14ac:dyDescent="0.2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row>
    <row r="41" spans="1:33" x14ac:dyDescent="0.2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row>
    <row r="42" spans="1:33" x14ac:dyDescent="0.2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row>
    <row r="43" spans="1:33" x14ac:dyDescent="0.2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row>
    <row r="44" spans="1:33" x14ac:dyDescent="0.2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row>
    <row r="45" spans="1:33" x14ac:dyDescent="0.2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row>
    <row r="46" spans="1:33" x14ac:dyDescent="0.2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row>
    <row r="47" spans="1:33" x14ac:dyDescent="0.2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row>
    <row r="48" spans="1:33" x14ac:dyDescent="0.2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row>
    <row r="49" spans="1:33" x14ac:dyDescent="0.2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row>
    <row r="50" spans="1:33" x14ac:dyDescent="0.2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row>
    <row r="51" spans="1:33" x14ac:dyDescent="0.2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1:33" x14ac:dyDescent="0.2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row>
    <row r="53" spans="1:33" x14ac:dyDescent="0.25">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row>
    <row r="54" spans="1:33"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row>
    <row r="55" spans="1:33" x14ac:dyDescent="0.2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row>
    <row r="56" spans="1:33" x14ac:dyDescent="0.2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row>
    <row r="57" spans="1:33" x14ac:dyDescent="0.2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row>
    <row r="58" spans="1:33" x14ac:dyDescent="0.2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row>
    <row r="59" spans="1:33" x14ac:dyDescent="0.2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row>
    <row r="60" spans="1:33" x14ac:dyDescent="0.2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row>
    <row r="61" spans="1:33" x14ac:dyDescent="0.2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row>
    <row r="62" spans="1:33" x14ac:dyDescent="0.2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row>
    <row r="63" spans="1:33" x14ac:dyDescent="0.2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row>
    <row r="64" spans="1:33" x14ac:dyDescent="0.2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row>
    <row r="65" spans="1:33" x14ac:dyDescent="0.2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row>
    <row r="66" spans="1:33" x14ac:dyDescent="0.2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row>
    <row r="67" spans="1:33" x14ac:dyDescent="0.2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row>
    <row r="68" spans="1:33" x14ac:dyDescent="0.2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row>
    <row r="69" spans="1:33" x14ac:dyDescent="0.2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row>
    <row r="70" spans="1:33" x14ac:dyDescent="0.2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row>
    <row r="71" spans="1:33" x14ac:dyDescent="0.2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row>
    <row r="72" spans="1:33" x14ac:dyDescent="0.2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row>
    <row r="73" spans="1:33" x14ac:dyDescent="0.2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row>
    <row r="74" spans="1:33" x14ac:dyDescent="0.2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row>
    <row r="75" spans="1:33" x14ac:dyDescent="0.2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row>
    <row r="76" spans="1:33" x14ac:dyDescent="0.2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row>
    <row r="77" spans="1:33" x14ac:dyDescent="0.2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row>
    <row r="78" spans="1:33" x14ac:dyDescent="0.2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row>
    <row r="79" spans="1:33" x14ac:dyDescent="0.2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3" x14ac:dyDescent="0.2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row>
    <row r="81" spans="1:33"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row>
    <row r="82" spans="1:33"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row>
    <row r="83" spans="1:33"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row>
    <row r="84" spans="1:33" x14ac:dyDescent="0.25">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row>
    <row r="85" spans="1:33" x14ac:dyDescent="0.25">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row>
    <row r="86" spans="1:33" x14ac:dyDescent="0.25">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row>
    <row r="87" spans="1:33" x14ac:dyDescent="0.25">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row>
    <row r="88" spans="1:33" x14ac:dyDescent="0.25">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row>
    <row r="89" spans="1:33" x14ac:dyDescent="0.25">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row>
    <row r="90" spans="1:33" x14ac:dyDescent="0.25">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3" x14ac:dyDescent="0.25">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row>
    <row r="92" spans="1:33" x14ac:dyDescent="0.25">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row>
    <row r="93" spans="1:33" x14ac:dyDescent="0.25">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row>
    <row r="94" spans="1:33" x14ac:dyDescent="0.25">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row>
    <row r="95" spans="1:33" x14ac:dyDescent="0.25">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row>
    <row r="96" spans="1:33" x14ac:dyDescent="0.25">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row>
    <row r="97" spans="1:33" x14ac:dyDescent="0.25">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row>
    <row r="98" spans="1:33" x14ac:dyDescent="0.25">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row>
    <row r="99" spans="1:33" x14ac:dyDescent="0.25">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row>
    <row r="100" spans="1:33" x14ac:dyDescent="0.25">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row>
    <row r="101" spans="1:33" x14ac:dyDescent="0.25">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row>
    <row r="102" spans="1:33" x14ac:dyDescent="0.25">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row>
    <row r="103" spans="1:33" x14ac:dyDescent="0.25">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row>
    <row r="104" spans="1:33" x14ac:dyDescent="0.25">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row>
    <row r="105" spans="1:33" x14ac:dyDescent="0.2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row>
    <row r="106" spans="1:33" x14ac:dyDescent="0.25">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row>
    <row r="107" spans="1:33" x14ac:dyDescent="0.25">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row>
    <row r="108" spans="1:33" x14ac:dyDescent="0.25">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row>
    <row r="109" spans="1:33" x14ac:dyDescent="0.25">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row>
    <row r="110" spans="1:33" x14ac:dyDescent="0.25">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row>
    <row r="111" spans="1:33" x14ac:dyDescent="0.25">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row>
    <row r="112" spans="1:33" x14ac:dyDescent="0.25">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row>
    <row r="113" spans="1:33" x14ac:dyDescent="0.25">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row>
    <row r="114" spans="1:33" x14ac:dyDescent="0.25">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row>
    <row r="115" spans="1:33" x14ac:dyDescent="0.25">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row>
    <row r="116" spans="1:33" x14ac:dyDescent="0.25">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row>
    <row r="117" spans="1:33" x14ac:dyDescent="0.25">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row>
    <row r="118" spans="1:33" x14ac:dyDescent="0.25">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workbookViewId="0">
      <selection activeCell="A3" sqref="A3:I4"/>
    </sheetView>
  </sheetViews>
  <sheetFormatPr baseColWidth="10" defaultRowHeight="15.75" x14ac:dyDescent="0.25"/>
  <cols>
    <col min="1" max="1" width="17.85546875" style="58" customWidth="1"/>
    <col min="2" max="7" width="11.42578125" style="58"/>
    <col min="8" max="8" width="18.42578125" style="111" customWidth="1"/>
    <col min="9" max="9" width="11.42578125" style="111"/>
    <col min="10" max="16384" width="11.42578125" style="58"/>
  </cols>
  <sheetData>
    <row r="1" spans="1:15" x14ac:dyDescent="0.25">
      <c r="A1" s="83" t="s">
        <v>113</v>
      </c>
      <c r="B1" s="83"/>
      <c r="C1" s="83"/>
      <c r="D1" s="83"/>
      <c r="E1" s="83"/>
      <c r="F1" s="83"/>
      <c r="G1" s="83"/>
      <c r="J1" s="83"/>
      <c r="K1" s="83"/>
      <c r="L1" s="83"/>
      <c r="M1" s="83"/>
      <c r="N1" s="83"/>
      <c r="O1" s="83"/>
    </row>
    <row r="3" spans="1:15" ht="15.75" customHeight="1" x14ac:dyDescent="0.25">
      <c r="A3" s="123" t="s">
        <v>139</v>
      </c>
      <c r="B3" s="123"/>
      <c r="C3" s="123"/>
      <c r="D3" s="123"/>
      <c r="E3" s="123"/>
      <c r="F3" s="123"/>
      <c r="G3" s="123"/>
      <c r="H3" s="123"/>
      <c r="I3" s="123"/>
    </row>
    <row r="4" spans="1:15" ht="15" x14ac:dyDescent="0.25">
      <c r="A4" s="123"/>
      <c r="B4" s="123"/>
      <c r="C4" s="123"/>
      <c r="D4" s="123"/>
      <c r="E4" s="123"/>
      <c r="F4" s="123"/>
      <c r="G4" s="123"/>
      <c r="H4" s="123"/>
      <c r="I4" s="123"/>
    </row>
    <row r="5" spans="1:15" x14ac:dyDescent="0.25">
      <c r="J5" s="126"/>
      <c r="K5" s="126"/>
      <c r="L5" s="121"/>
      <c r="M5" s="121"/>
      <c r="N5" s="121"/>
      <c r="O5" s="121"/>
    </row>
    <row r="6" spans="1:15" x14ac:dyDescent="0.25">
      <c r="J6" s="8"/>
      <c r="K6" s="9"/>
      <c r="L6" s="5"/>
      <c r="M6" s="9"/>
      <c r="N6" s="10"/>
      <c r="O6" s="11"/>
    </row>
    <row r="7" spans="1:15" x14ac:dyDescent="0.25">
      <c r="B7" s="124" t="s">
        <v>140</v>
      </c>
      <c r="C7" s="124"/>
      <c r="D7" s="124"/>
      <c r="E7" s="125" t="s">
        <v>24</v>
      </c>
      <c r="F7" s="125"/>
      <c r="G7" s="125"/>
      <c r="J7" s="8"/>
      <c r="K7" s="9"/>
      <c r="L7" s="5"/>
      <c r="M7" s="9"/>
      <c r="N7" s="10"/>
      <c r="O7" s="11"/>
    </row>
    <row r="8" spans="1:15" x14ac:dyDescent="0.25">
      <c r="A8" s="3" t="s">
        <v>0</v>
      </c>
      <c r="B8" s="3" t="s">
        <v>1</v>
      </c>
      <c r="C8" s="3" t="s">
        <v>2</v>
      </c>
      <c r="D8" s="3" t="s">
        <v>3</v>
      </c>
      <c r="E8" s="112" t="s">
        <v>1</v>
      </c>
      <c r="F8" s="112" t="s">
        <v>114</v>
      </c>
      <c r="G8" s="112" t="s">
        <v>3</v>
      </c>
      <c r="J8" s="8"/>
      <c r="K8" s="9"/>
      <c r="L8" s="5"/>
      <c r="M8" s="9"/>
      <c r="N8" s="10"/>
      <c r="O8" s="11"/>
    </row>
    <row r="9" spans="1:15" x14ac:dyDescent="0.25">
      <c r="A9" s="28" t="s">
        <v>4</v>
      </c>
      <c r="B9" s="122">
        <v>3663</v>
      </c>
      <c r="C9" s="122">
        <v>3377</v>
      </c>
      <c r="D9" s="98">
        <f>B9+C9</f>
        <v>7040</v>
      </c>
      <c r="E9" s="113"/>
      <c r="F9" s="113"/>
      <c r="G9" s="98"/>
      <c r="J9" s="13"/>
      <c r="K9" s="9"/>
      <c r="L9" s="5"/>
      <c r="M9" s="9"/>
      <c r="N9" s="10"/>
      <c r="O9" s="11"/>
    </row>
    <row r="10" spans="1:15" x14ac:dyDescent="0.25">
      <c r="A10" s="4" t="s">
        <v>5</v>
      </c>
      <c r="B10" s="122">
        <v>4199</v>
      </c>
      <c r="C10" s="122">
        <v>3957</v>
      </c>
      <c r="D10" s="98">
        <f t="shared" ref="D10:D27" si="0">B10+C10</f>
        <v>8156</v>
      </c>
      <c r="E10" s="113"/>
      <c r="F10" s="113"/>
      <c r="G10" s="98"/>
      <c r="J10" s="13"/>
      <c r="K10" s="9"/>
      <c r="L10" s="5"/>
      <c r="M10" s="9"/>
      <c r="N10" s="10"/>
      <c r="O10" s="11"/>
    </row>
    <row r="11" spans="1:15" x14ac:dyDescent="0.25">
      <c r="A11" s="4" t="s">
        <v>6</v>
      </c>
      <c r="B11" s="122">
        <v>5355</v>
      </c>
      <c r="C11" s="122">
        <v>4997</v>
      </c>
      <c r="D11" s="98">
        <f t="shared" si="0"/>
        <v>10352</v>
      </c>
      <c r="E11" s="113"/>
      <c r="F11" s="113"/>
      <c r="G11" s="98"/>
      <c r="J11" s="13"/>
      <c r="K11" s="9"/>
      <c r="L11" s="5"/>
      <c r="M11" s="9"/>
      <c r="N11" s="10"/>
      <c r="O11" s="11"/>
    </row>
    <row r="12" spans="1:15" x14ac:dyDescent="0.25">
      <c r="A12" s="28" t="s">
        <v>7</v>
      </c>
      <c r="B12" s="122">
        <v>3246</v>
      </c>
      <c r="C12" s="122">
        <v>3073</v>
      </c>
      <c r="D12" s="98">
        <f t="shared" si="0"/>
        <v>6319</v>
      </c>
      <c r="E12" s="114">
        <f>B12</f>
        <v>3246</v>
      </c>
      <c r="F12" s="114">
        <f>C12</f>
        <v>3073</v>
      </c>
      <c r="G12" s="98">
        <f t="shared" ref="G12:G21" si="1">E12+F12</f>
        <v>6319</v>
      </c>
      <c r="J12" s="13"/>
      <c r="K12" s="9"/>
      <c r="L12" s="5"/>
      <c r="M12" s="9"/>
      <c r="N12" s="10"/>
      <c r="O12" s="11"/>
    </row>
    <row r="13" spans="1:15" x14ac:dyDescent="0.25">
      <c r="A13" s="28" t="s">
        <v>8</v>
      </c>
      <c r="B13" s="122">
        <v>3987</v>
      </c>
      <c r="C13" s="122">
        <v>3837</v>
      </c>
      <c r="D13" s="98">
        <f t="shared" si="0"/>
        <v>7824</v>
      </c>
      <c r="E13" s="114">
        <f t="shared" ref="E13:F21" si="2">B13</f>
        <v>3987</v>
      </c>
      <c r="F13" s="114">
        <f t="shared" si="2"/>
        <v>3837</v>
      </c>
      <c r="G13" s="98">
        <f t="shared" si="1"/>
        <v>7824</v>
      </c>
      <c r="J13" s="8"/>
      <c r="K13" s="9"/>
      <c r="L13" s="5"/>
      <c r="M13" s="9"/>
      <c r="N13" s="10"/>
      <c r="O13" s="11"/>
    </row>
    <row r="14" spans="1:15" x14ac:dyDescent="0.25">
      <c r="A14" s="28" t="s">
        <v>9</v>
      </c>
      <c r="B14" s="122">
        <v>4354</v>
      </c>
      <c r="C14" s="122">
        <v>4181</v>
      </c>
      <c r="D14" s="98">
        <f t="shared" si="0"/>
        <v>8535</v>
      </c>
      <c r="E14" s="114">
        <f t="shared" si="2"/>
        <v>4354</v>
      </c>
      <c r="F14" s="114">
        <f t="shared" si="2"/>
        <v>4181</v>
      </c>
      <c r="G14" s="98">
        <f t="shared" si="1"/>
        <v>8535</v>
      </c>
      <c r="J14" s="8"/>
      <c r="K14" s="9"/>
      <c r="L14" s="5"/>
      <c r="M14" s="9"/>
      <c r="N14" s="10"/>
      <c r="O14" s="11"/>
    </row>
    <row r="15" spans="1:15" x14ac:dyDescent="0.25">
      <c r="A15" s="28" t="s">
        <v>10</v>
      </c>
      <c r="B15" s="122">
        <v>4727</v>
      </c>
      <c r="C15" s="122">
        <v>4708</v>
      </c>
      <c r="D15" s="98">
        <f t="shared" si="0"/>
        <v>9435</v>
      </c>
      <c r="E15" s="114">
        <f t="shared" si="2"/>
        <v>4727</v>
      </c>
      <c r="F15" s="114">
        <f t="shared" si="2"/>
        <v>4708</v>
      </c>
      <c r="G15" s="98">
        <f t="shared" si="1"/>
        <v>9435</v>
      </c>
      <c r="J15" s="12"/>
      <c r="K15" s="9"/>
      <c r="L15" s="5"/>
      <c r="M15" s="9"/>
      <c r="N15" s="10"/>
      <c r="O15" s="11"/>
    </row>
    <row r="16" spans="1:15" x14ac:dyDescent="0.25">
      <c r="A16" s="28" t="s">
        <v>11</v>
      </c>
      <c r="B16" s="122">
        <v>5413</v>
      </c>
      <c r="C16" s="122">
        <v>5676</v>
      </c>
      <c r="D16" s="98">
        <f t="shared" si="0"/>
        <v>11089</v>
      </c>
      <c r="E16" s="114">
        <f t="shared" si="2"/>
        <v>5413</v>
      </c>
      <c r="F16" s="114">
        <f t="shared" si="2"/>
        <v>5676</v>
      </c>
      <c r="G16" s="98">
        <f t="shared" si="1"/>
        <v>11089</v>
      </c>
      <c r="J16" s="5"/>
      <c r="K16" s="9"/>
      <c r="L16" s="5"/>
      <c r="M16" s="9"/>
      <c r="N16" s="10"/>
      <c r="O16" s="11"/>
    </row>
    <row r="17" spans="1:15" x14ac:dyDescent="0.25">
      <c r="A17" s="28" t="s">
        <v>12</v>
      </c>
      <c r="B17" s="122">
        <v>6185</v>
      </c>
      <c r="C17" s="122">
        <v>6408</v>
      </c>
      <c r="D17" s="98">
        <f t="shared" si="0"/>
        <v>12593</v>
      </c>
      <c r="E17" s="114">
        <f t="shared" si="2"/>
        <v>6185</v>
      </c>
      <c r="F17" s="114">
        <f t="shared" si="2"/>
        <v>6408</v>
      </c>
      <c r="G17" s="98">
        <f t="shared" si="1"/>
        <v>12593</v>
      </c>
      <c r="J17" s="5"/>
      <c r="K17" s="9"/>
      <c r="L17" s="5"/>
      <c r="M17" s="9"/>
      <c r="N17" s="10"/>
      <c r="O17" s="11"/>
    </row>
    <row r="18" spans="1:15" x14ac:dyDescent="0.25">
      <c r="A18" s="28" t="s">
        <v>13</v>
      </c>
      <c r="B18" s="122">
        <v>6266</v>
      </c>
      <c r="C18" s="122">
        <v>6197</v>
      </c>
      <c r="D18" s="98">
        <f t="shared" si="0"/>
        <v>12463</v>
      </c>
      <c r="E18" s="114">
        <f t="shared" si="2"/>
        <v>6266</v>
      </c>
      <c r="F18" s="114">
        <f t="shared" si="2"/>
        <v>6197</v>
      </c>
      <c r="G18" s="98">
        <f t="shared" si="1"/>
        <v>12463</v>
      </c>
      <c r="J18" s="5"/>
      <c r="K18" s="9"/>
      <c r="L18" s="5"/>
      <c r="M18" s="9"/>
      <c r="N18" s="10"/>
      <c r="O18" s="11"/>
    </row>
    <row r="19" spans="1:15" x14ac:dyDescent="0.25">
      <c r="A19" s="28" t="s">
        <v>14</v>
      </c>
      <c r="B19" s="122">
        <v>5540</v>
      </c>
      <c r="C19" s="122">
        <v>5936</v>
      </c>
      <c r="D19" s="98">
        <f t="shared" si="0"/>
        <v>11476</v>
      </c>
      <c r="E19" s="114">
        <f t="shared" si="2"/>
        <v>5540</v>
      </c>
      <c r="F19" s="114">
        <f t="shared" si="2"/>
        <v>5936</v>
      </c>
      <c r="G19" s="98">
        <f t="shared" si="1"/>
        <v>11476</v>
      </c>
      <c r="J19" s="5"/>
      <c r="K19" s="9"/>
      <c r="L19" s="5"/>
      <c r="M19" s="9"/>
      <c r="N19" s="10"/>
      <c r="O19" s="11"/>
    </row>
    <row r="20" spans="1:15" x14ac:dyDescent="0.25">
      <c r="A20" s="28" t="s">
        <v>15</v>
      </c>
      <c r="B20" s="122">
        <v>5228</v>
      </c>
      <c r="C20" s="122">
        <v>5754</v>
      </c>
      <c r="D20" s="98">
        <f t="shared" si="0"/>
        <v>10982</v>
      </c>
      <c r="E20" s="114">
        <f t="shared" si="2"/>
        <v>5228</v>
      </c>
      <c r="F20" s="114">
        <f t="shared" si="2"/>
        <v>5754</v>
      </c>
      <c r="G20" s="98">
        <f t="shared" si="1"/>
        <v>10982</v>
      </c>
      <c r="J20" s="5"/>
      <c r="K20" s="9"/>
      <c r="L20" s="5"/>
      <c r="M20" s="9"/>
      <c r="N20" s="10"/>
      <c r="O20" s="11"/>
    </row>
    <row r="21" spans="1:15" x14ac:dyDescent="0.25">
      <c r="A21" s="28" t="s">
        <v>16</v>
      </c>
      <c r="B21" s="122">
        <v>4338</v>
      </c>
      <c r="C21" s="122">
        <v>4890</v>
      </c>
      <c r="D21" s="98">
        <f t="shared" si="0"/>
        <v>9228</v>
      </c>
      <c r="E21" s="114">
        <f t="shared" si="2"/>
        <v>4338</v>
      </c>
      <c r="F21" s="114">
        <f t="shared" si="2"/>
        <v>4890</v>
      </c>
      <c r="G21" s="98">
        <f t="shared" si="1"/>
        <v>9228</v>
      </c>
      <c r="J21" s="5"/>
      <c r="K21" s="9"/>
      <c r="L21" s="5"/>
      <c r="M21" s="9"/>
      <c r="N21" s="10"/>
      <c r="O21" s="11"/>
    </row>
    <row r="22" spans="1:15" x14ac:dyDescent="0.25">
      <c r="A22" s="28" t="s">
        <v>17</v>
      </c>
      <c r="B22" s="122">
        <v>3357</v>
      </c>
      <c r="C22" s="122">
        <v>3882</v>
      </c>
      <c r="D22" s="98">
        <f t="shared" si="0"/>
        <v>7239</v>
      </c>
      <c r="E22" s="113"/>
      <c r="F22" s="113"/>
      <c r="G22" s="98"/>
      <c r="J22" s="5"/>
      <c r="K22" s="6"/>
      <c r="L22" s="5"/>
      <c r="M22" s="9"/>
      <c r="N22" s="10"/>
      <c r="O22" s="11"/>
    </row>
    <row r="23" spans="1:15" x14ac:dyDescent="0.25">
      <c r="A23" s="28" t="s">
        <v>18</v>
      </c>
      <c r="B23" s="122">
        <v>2804</v>
      </c>
      <c r="C23" s="122">
        <v>3506</v>
      </c>
      <c r="D23" s="98">
        <f t="shared" si="0"/>
        <v>6310</v>
      </c>
      <c r="E23" s="113"/>
      <c r="F23" s="113"/>
      <c r="G23" s="98"/>
      <c r="J23" s="10"/>
      <c r="K23" s="11"/>
      <c r="L23" s="10"/>
      <c r="M23" s="11"/>
      <c r="N23" s="10"/>
      <c r="O23" s="11"/>
    </row>
    <row r="24" spans="1:15" x14ac:dyDescent="0.25">
      <c r="A24" s="28" t="s">
        <v>19</v>
      </c>
      <c r="B24" s="122">
        <v>2113</v>
      </c>
      <c r="C24" s="122">
        <v>2866</v>
      </c>
      <c r="D24" s="98">
        <f t="shared" si="0"/>
        <v>4979</v>
      </c>
      <c r="E24" s="113"/>
      <c r="F24" s="113"/>
      <c r="G24" s="98"/>
    </row>
    <row r="25" spans="1:15" x14ac:dyDescent="0.25">
      <c r="A25" s="28" t="s">
        <v>20</v>
      </c>
      <c r="B25" s="122">
        <v>1503</v>
      </c>
      <c r="C25" s="122">
        <v>2474</v>
      </c>
      <c r="D25" s="98">
        <f t="shared" si="0"/>
        <v>3977</v>
      </c>
      <c r="E25" s="113"/>
      <c r="F25" s="113"/>
      <c r="G25" s="98"/>
    </row>
    <row r="26" spans="1:15" x14ac:dyDescent="0.25">
      <c r="A26" s="28" t="s">
        <v>21</v>
      </c>
      <c r="B26" s="122">
        <v>892</v>
      </c>
      <c r="C26" s="122">
        <v>2095</v>
      </c>
      <c r="D26" s="98">
        <f t="shared" si="0"/>
        <v>2987</v>
      </c>
      <c r="E26" s="113"/>
      <c r="F26" s="113"/>
      <c r="G26" s="98"/>
    </row>
    <row r="27" spans="1:15" x14ac:dyDescent="0.25">
      <c r="A27" s="28" t="s">
        <v>3</v>
      </c>
      <c r="B27" s="98">
        <f>SUM(B9:B26)</f>
        <v>73170</v>
      </c>
      <c r="C27" s="98">
        <f>SUM(C9:C26)</f>
        <v>77814</v>
      </c>
      <c r="D27" s="98">
        <f t="shared" si="0"/>
        <v>150984</v>
      </c>
      <c r="E27" s="98">
        <f>SUM(E9:E26)</f>
        <v>49284</v>
      </c>
      <c r="F27" s="98">
        <f>SUM(F9:F26)</f>
        <v>50660</v>
      </c>
      <c r="G27" s="98">
        <f>SUM(G9:G26)</f>
        <v>99944</v>
      </c>
    </row>
    <row r="30" spans="1:15" x14ac:dyDescent="0.25">
      <c r="A30" s="26"/>
    </row>
    <row r="32" spans="1:15" x14ac:dyDescent="0.25">
      <c r="A32" s="7"/>
      <c r="B32" s="14"/>
      <c r="C32" s="14"/>
      <c r="D32" s="15"/>
    </row>
    <row r="37" spans="1:1" x14ac:dyDescent="0.25">
      <c r="A37" s="26"/>
    </row>
  </sheetData>
  <mergeCells count="4">
    <mergeCell ref="A3:I4"/>
    <mergeCell ref="B7:D7"/>
    <mergeCell ref="E7:G7"/>
    <mergeCell ref="J5:K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64"/>
  <sheetViews>
    <sheetView zoomScaleNormal="100" workbookViewId="0">
      <selection activeCell="A3" sqref="A3:J4"/>
    </sheetView>
  </sheetViews>
  <sheetFormatPr baseColWidth="10" defaultRowHeight="12.75" x14ac:dyDescent="0.2"/>
  <cols>
    <col min="1" max="1" width="11.42578125" style="2"/>
    <col min="2" max="2" width="14" style="2" customWidth="1"/>
    <col min="3" max="3" width="12.28515625" style="2" bestFit="1" customWidth="1"/>
    <col min="4" max="4" width="15" style="2" customWidth="1"/>
    <col min="5" max="5" width="13" style="2" customWidth="1"/>
    <col min="6" max="6" width="11.42578125" style="2"/>
    <col min="7" max="7" width="18.85546875" style="2" customWidth="1"/>
    <col min="8" max="8" width="14.85546875" style="2" bestFit="1" customWidth="1"/>
    <col min="9" max="9" width="11.42578125" style="2"/>
    <col min="10" max="10" width="14.5703125" style="2" customWidth="1"/>
    <col min="11" max="11" width="14.28515625" style="2" bestFit="1" customWidth="1"/>
    <col min="12" max="12" width="11.42578125" style="2"/>
    <col min="13" max="13" width="9.28515625" style="2" customWidth="1"/>
    <col min="14" max="14" width="13.85546875" style="2" bestFit="1" customWidth="1"/>
    <col min="15" max="15" width="11.42578125" style="2"/>
    <col min="16" max="16" width="14.7109375" style="2" customWidth="1"/>
    <col min="17" max="17" width="13.28515625" style="2" bestFit="1" customWidth="1"/>
    <col min="18" max="18" width="11.7109375" style="2" customWidth="1"/>
    <col min="19" max="19" width="13.7109375" style="2" customWidth="1"/>
    <col min="20" max="20" width="13.85546875" style="2" bestFit="1" customWidth="1"/>
    <col min="21" max="21" width="11.42578125" style="2"/>
    <col min="22" max="22" width="14.5703125" style="2" customWidth="1"/>
    <col min="23" max="23" width="13.28515625" style="2" bestFit="1" customWidth="1"/>
    <col min="24" max="24" width="11.42578125" style="2"/>
    <col min="25" max="25" width="14.5703125" style="2" customWidth="1"/>
    <col min="26" max="26" width="13.85546875" style="2" bestFit="1" customWidth="1"/>
    <col min="27" max="27" width="11.42578125" style="2"/>
    <col min="28" max="28" width="14.5703125" style="2" customWidth="1"/>
    <col min="29" max="29" width="13.28515625" style="2" bestFit="1" customWidth="1"/>
    <col min="30" max="30" width="11.42578125" style="2"/>
    <col min="31" max="31" width="14.5703125" style="2" customWidth="1"/>
    <col min="32" max="32" width="13.85546875" style="2" bestFit="1" customWidth="1"/>
    <col min="33" max="33" width="11.42578125" style="2"/>
    <col min="34" max="34" width="14.85546875" style="2" customWidth="1"/>
    <col min="35" max="35" width="13.28515625" style="2" bestFit="1" customWidth="1"/>
    <col min="36" max="36" width="11.42578125" style="2"/>
    <col min="37" max="37" width="14.85546875" style="2" customWidth="1"/>
    <col min="38" max="38" width="14.85546875" style="2" bestFit="1" customWidth="1"/>
    <col min="39" max="39" width="11.42578125" style="2"/>
    <col min="40" max="40" width="14.85546875" style="2" customWidth="1"/>
    <col min="41" max="41" width="14.28515625" style="2" bestFit="1" customWidth="1"/>
    <col min="42" max="42" width="11.42578125" style="2"/>
    <col min="43" max="43" width="13.5703125" style="2" customWidth="1"/>
    <col min="44" max="44" width="13.85546875" style="2" bestFit="1" customWidth="1"/>
    <col min="45" max="45" width="11.42578125" style="2"/>
    <col min="46" max="46" width="15.85546875" style="2" customWidth="1"/>
    <col min="47" max="47" width="13.28515625" style="2" bestFit="1" customWidth="1"/>
    <col min="48" max="48" width="11.42578125" style="2"/>
    <col min="49" max="49" width="15.85546875" style="2" customWidth="1"/>
    <col min="50" max="50" width="13.85546875" style="2" bestFit="1" customWidth="1"/>
    <col min="51" max="51" width="11.42578125" style="2"/>
    <col min="52" max="52" width="15.85546875" style="2" customWidth="1"/>
    <col min="53" max="53" width="13.28515625" style="2" bestFit="1" customWidth="1"/>
    <col min="54" max="54" width="11.42578125" style="2"/>
    <col min="55" max="55" width="15.85546875" style="2" customWidth="1"/>
    <col min="56" max="56" width="14.85546875" style="2" bestFit="1" customWidth="1"/>
    <col min="57" max="57" width="11.42578125" style="2"/>
    <col min="58" max="58" width="14.28515625" style="2" customWidth="1"/>
    <col min="59" max="59" width="14.28515625" style="2" bestFit="1" customWidth="1"/>
    <col min="60" max="60" width="11.42578125" style="2"/>
    <col min="61" max="61" width="14.28515625" style="2" customWidth="1"/>
    <col min="62" max="62" width="13.85546875" style="2" bestFit="1" customWidth="1"/>
    <col min="63" max="63" width="11.42578125" style="2"/>
    <col min="64" max="64" width="14.28515625" style="2" customWidth="1"/>
    <col min="65" max="65" width="14.28515625" style="2" bestFit="1" customWidth="1"/>
    <col min="66" max="66" width="11.42578125" style="2"/>
    <col min="67" max="67" width="14.28515625" style="2" customWidth="1"/>
    <col min="68" max="68" width="13.85546875" style="2" bestFit="1" customWidth="1"/>
    <col min="69" max="69" width="11.42578125" style="2"/>
    <col min="70" max="70" width="13.140625" style="2" customWidth="1"/>
    <col min="71" max="71" width="13.28515625" style="2" bestFit="1" customWidth="1"/>
    <col min="72" max="72" width="11.42578125" style="2"/>
    <col min="73" max="73" width="14.7109375" style="2" customWidth="1"/>
    <col min="74" max="16384" width="11.42578125" style="2"/>
  </cols>
  <sheetData>
    <row r="1" spans="1:73" ht="15.75" x14ac:dyDescent="0.25">
      <c r="A1" s="25" t="s">
        <v>106</v>
      </c>
    </row>
    <row r="2" spans="1:73" s="24" customFormat="1" ht="15.75" x14ac:dyDescent="0.25">
      <c r="A2" s="25"/>
    </row>
    <row r="3" spans="1:73" s="24" customFormat="1" ht="15" customHeight="1" x14ac:dyDescent="0.2">
      <c r="A3" s="123" t="s">
        <v>143</v>
      </c>
      <c r="B3" s="123"/>
      <c r="C3" s="123"/>
      <c r="D3" s="123"/>
      <c r="E3" s="123"/>
      <c r="F3" s="123"/>
      <c r="G3" s="123"/>
      <c r="H3" s="123"/>
      <c r="I3" s="123"/>
      <c r="J3" s="123"/>
    </row>
    <row r="4" spans="1:73" s="24" customFormat="1" x14ac:dyDescent="0.2">
      <c r="A4" s="123"/>
      <c r="B4" s="123"/>
      <c r="C4" s="123"/>
      <c r="D4" s="123"/>
      <c r="E4" s="123"/>
      <c r="F4" s="123"/>
      <c r="G4" s="123"/>
      <c r="H4" s="123"/>
      <c r="I4" s="123"/>
      <c r="J4" s="123"/>
    </row>
    <row r="7" spans="1:73" x14ac:dyDescent="0.2">
      <c r="A7" s="128" t="s">
        <v>101</v>
      </c>
      <c r="B7" s="127" t="s">
        <v>22</v>
      </c>
      <c r="C7" s="127"/>
      <c r="D7" s="127"/>
      <c r="E7" s="127"/>
      <c r="F7" s="127"/>
      <c r="G7" s="127"/>
      <c r="H7" s="127" t="s">
        <v>40</v>
      </c>
      <c r="I7" s="127"/>
      <c r="J7" s="127"/>
      <c r="K7" s="127"/>
      <c r="L7" s="127"/>
      <c r="M7" s="127"/>
      <c r="N7" s="127" t="s">
        <v>39</v>
      </c>
      <c r="O7" s="127"/>
      <c r="P7" s="127"/>
      <c r="Q7" s="127"/>
      <c r="R7" s="127"/>
      <c r="S7" s="127"/>
      <c r="T7" s="127" t="s">
        <v>38</v>
      </c>
      <c r="U7" s="127"/>
      <c r="V7" s="127"/>
      <c r="W7" s="127"/>
      <c r="X7" s="127"/>
      <c r="Y7" s="127"/>
      <c r="Z7" s="127" t="s">
        <v>37</v>
      </c>
      <c r="AA7" s="127"/>
      <c r="AB7" s="127"/>
      <c r="AC7" s="127"/>
      <c r="AD7" s="127"/>
      <c r="AE7" s="127"/>
      <c r="AF7" s="127" t="s">
        <v>36</v>
      </c>
      <c r="AG7" s="127"/>
      <c r="AH7" s="127"/>
      <c r="AI7" s="127"/>
      <c r="AJ7" s="127"/>
      <c r="AK7" s="127"/>
      <c r="AL7" s="127" t="s">
        <v>35</v>
      </c>
      <c r="AM7" s="127"/>
      <c r="AN7" s="127"/>
      <c r="AO7" s="127"/>
      <c r="AP7" s="127"/>
      <c r="AQ7" s="127"/>
      <c r="AR7" s="127" t="s">
        <v>34</v>
      </c>
      <c r="AS7" s="127"/>
      <c r="AT7" s="127"/>
      <c r="AU7" s="127"/>
      <c r="AV7" s="127"/>
      <c r="AW7" s="127"/>
      <c r="AX7" s="127" t="s">
        <v>33</v>
      </c>
      <c r="AY7" s="127"/>
      <c r="AZ7" s="127"/>
      <c r="BA7" s="127"/>
      <c r="BB7" s="127"/>
      <c r="BC7" s="127"/>
      <c r="BD7" s="127" t="s">
        <v>32</v>
      </c>
      <c r="BE7" s="127"/>
      <c r="BF7" s="127"/>
      <c r="BG7" s="127"/>
      <c r="BH7" s="127"/>
      <c r="BI7" s="127"/>
      <c r="BJ7" s="127" t="s">
        <v>31</v>
      </c>
      <c r="BK7" s="127"/>
      <c r="BL7" s="127"/>
      <c r="BM7" s="127"/>
      <c r="BN7" s="127"/>
      <c r="BO7" s="127"/>
      <c r="BP7" s="127" t="s">
        <v>30</v>
      </c>
      <c r="BQ7" s="127"/>
      <c r="BR7" s="127"/>
      <c r="BS7" s="127"/>
      <c r="BT7" s="127"/>
      <c r="BU7" s="127"/>
    </row>
    <row r="8" spans="1:73" x14ac:dyDescent="0.2">
      <c r="A8" s="129"/>
      <c r="B8" s="127" t="s">
        <v>26</v>
      </c>
      <c r="C8" s="127"/>
      <c r="D8" s="127"/>
      <c r="E8" s="127" t="s">
        <v>27</v>
      </c>
      <c r="F8" s="127"/>
      <c r="G8" s="127"/>
      <c r="H8" s="127" t="s">
        <v>26</v>
      </c>
      <c r="I8" s="127"/>
      <c r="J8" s="127"/>
      <c r="K8" s="127" t="s">
        <v>27</v>
      </c>
      <c r="L8" s="127"/>
      <c r="M8" s="127"/>
      <c r="N8" s="127" t="s">
        <v>26</v>
      </c>
      <c r="O8" s="127"/>
      <c r="P8" s="127"/>
      <c r="Q8" s="127" t="s">
        <v>27</v>
      </c>
      <c r="R8" s="127"/>
      <c r="S8" s="127"/>
      <c r="T8" s="127" t="s">
        <v>26</v>
      </c>
      <c r="U8" s="127"/>
      <c r="V8" s="127"/>
      <c r="W8" s="127" t="s">
        <v>27</v>
      </c>
      <c r="X8" s="127"/>
      <c r="Y8" s="127"/>
      <c r="Z8" s="127" t="s">
        <v>26</v>
      </c>
      <c r="AA8" s="127"/>
      <c r="AB8" s="127"/>
      <c r="AC8" s="127" t="s">
        <v>27</v>
      </c>
      <c r="AD8" s="127"/>
      <c r="AE8" s="127"/>
      <c r="AF8" s="127" t="s">
        <v>26</v>
      </c>
      <c r="AG8" s="127"/>
      <c r="AH8" s="127"/>
      <c r="AI8" s="127" t="s">
        <v>27</v>
      </c>
      <c r="AJ8" s="127"/>
      <c r="AK8" s="127"/>
      <c r="AL8" s="127" t="s">
        <v>26</v>
      </c>
      <c r="AM8" s="127"/>
      <c r="AN8" s="127"/>
      <c r="AO8" s="127" t="s">
        <v>27</v>
      </c>
      <c r="AP8" s="127"/>
      <c r="AQ8" s="127"/>
      <c r="AR8" s="127" t="s">
        <v>26</v>
      </c>
      <c r="AS8" s="127"/>
      <c r="AT8" s="127"/>
      <c r="AU8" s="127" t="s">
        <v>27</v>
      </c>
      <c r="AV8" s="127"/>
      <c r="AW8" s="127"/>
      <c r="AX8" s="127" t="s">
        <v>26</v>
      </c>
      <c r="AY8" s="127"/>
      <c r="AZ8" s="127"/>
      <c r="BA8" s="127" t="s">
        <v>27</v>
      </c>
      <c r="BB8" s="127"/>
      <c r="BC8" s="127"/>
      <c r="BD8" s="127" t="s">
        <v>26</v>
      </c>
      <c r="BE8" s="127"/>
      <c r="BF8" s="127"/>
      <c r="BG8" s="127" t="s">
        <v>27</v>
      </c>
      <c r="BH8" s="127"/>
      <c r="BI8" s="127"/>
      <c r="BJ8" s="127" t="s">
        <v>26</v>
      </c>
      <c r="BK8" s="127"/>
      <c r="BL8" s="127"/>
      <c r="BM8" s="127" t="s">
        <v>27</v>
      </c>
      <c r="BN8" s="127"/>
      <c r="BO8" s="127"/>
      <c r="BP8" s="127" t="s">
        <v>26</v>
      </c>
      <c r="BQ8" s="127"/>
      <c r="BR8" s="127"/>
      <c r="BS8" s="127" t="s">
        <v>27</v>
      </c>
      <c r="BT8" s="127"/>
      <c r="BU8" s="127"/>
    </row>
    <row r="9" spans="1:73" ht="27.75" customHeight="1" x14ac:dyDescent="0.2">
      <c r="A9" s="130"/>
      <c r="B9" s="31" t="s">
        <v>23</v>
      </c>
      <c r="C9" s="31" t="s">
        <v>24</v>
      </c>
      <c r="D9" s="30" t="s">
        <v>25</v>
      </c>
      <c r="E9" s="31" t="s">
        <v>28</v>
      </c>
      <c r="F9" s="31" t="s">
        <v>24</v>
      </c>
      <c r="G9" s="30" t="s">
        <v>29</v>
      </c>
      <c r="H9" s="31" t="s">
        <v>23</v>
      </c>
      <c r="I9" s="31" t="s">
        <v>24</v>
      </c>
      <c r="J9" s="30" t="s">
        <v>25</v>
      </c>
      <c r="K9" s="31" t="s">
        <v>28</v>
      </c>
      <c r="L9" s="31" t="s">
        <v>24</v>
      </c>
      <c r="M9" s="30" t="s">
        <v>29</v>
      </c>
      <c r="N9" s="31" t="s">
        <v>23</v>
      </c>
      <c r="O9" s="31" t="s">
        <v>24</v>
      </c>
      <c r="P9" s="30" t="s">
        <v>25</v>
      </c>
      <c r="Q9" s="31" t="s">
        <v>28</v>
      </c>
      <c r="R9" s="31" t="s">
        <v>24</v>
      </c>
      <c r="S9" s="30" t="s">
        <v>29</v>
      </c>
      <c r="T9" s="31" t="s">
        <v>23</v>
      </c>
      <c r="U9" s="31" t="s">
        <v>24</v>
      </c>
      <c r="V9" s="30" t="s">
        <v>25</v>
      </c>
      <c r="W9" s="31" t="s">
        <v>28</v>
      </c>
      <c r="X9" s="31" t="s">
        <v>24</v>
      </c>
      <c r="Y9" s="30" t="s">
        <v>29</v>
      </c>
      <c r="Z9" s="31" t="s">
        <v>23</v>
      </c>
      <c r="AA9" s="31" t="s">
        <v>24</v>
      </c>
      <c r="AB9" s="30" t="s">
        <v>25</v>
      </c>
      <c r="AC9" s="31" t="s">
        <v>28</v>
      </c>
      <c r="AD9" s="31" t="s">
        <v>24</v>
      </c>
      <c r="AE9" s="30" t="s">
        <v>29</v>
      </c>
      <c r="AF9" s="31" t="s">
        <v>23</v>
      </c>
      <c r="AG9" s="31" t="s">
        <v>24</v>
      </c>
      <c r="AH9" s="30" t="s">
        <v>25</v>
      </c>
      <c r="AI9" s="31" t="s">
        <v>28</v>
      </c>
      <c r="AJ9" s="31" t="s">
        <v>24</v>
      </c>
      <c r="AK9" s="30" t="s">
        <v>29</v>
      </c>
      <c r="AL9" s="31" t="s">
        <v>23</v>
      </c>
      <c r="AM9" s="31" t="s">
        <v>24</v>
      </c>
      <c r="AN9" s="30" t="s">
        <v>25</v>
      </c>
      <c r="AO9" s="31" t="s">
        <v>28</v>
      </c>
      <c r="AP9" s="31" t="s">
        <v>24</v>
      </c>
      <c r="AQ9" s="30" t="s">
        <v>29</v>
      </c>
      <c r="AR9" s="31" t="s">
        <v>23</v>
      </c>
      <c r="AS9" s="31" t="s">
        <v>24</v>
      </c>
      <c r="AT9" s="30" t="s">
        <v>25</v>
      </c>
      <c r="AU9" s="31" t="s">
        <v>28</v>
      </c>
      <c r="AV9" s="31" t="s">
        <v>24</v>
      </c>
      <c r="AW9" s="30" t="s">
        <v>29</v>
      </c>
      <c r="AX9" s="31" t="s">
        <v>23</v>
      </c>
      <c r="AY9" s="31" t="s">
        <v>24</v>
      </c>
      <c r="AZ9" s="30" t="s">
        <v>25</v>
      </c>
      <c r="BA9" s="31" t="s">
        <v>28</v>
      </c>
      <c r="BB9" s="31" t="s">
        <v>24</v>
      </c>
      <c r="BC9" s="30" t="s">
        <v>29</v>
      </c>
      <c r="BD9" s="31" t="s">
        <v>23</v>
      </c>
      <c r="BE9" s="31" t="s">
        <v>24</v>
      </c>
      <c r="BF9" s="30" t="s">
        <v>25</v>
      </c>
      <c r="BG9" s="31" t="s">
        <v>28</v>
      </c>
      <c r="BH9" s="31" t="s">
        <v>24</v>
      </c>
      <c r="BI9" s="30" t="s">
        <v>29</v>
      </c>
      <c r="BJ9" s="31" t="s">
        <v>23</v>
      </c>
      <c r="BK9" s="31" t="s">
        <v>24</v>
      </c>
      <c r="BL9" s="30" t="s">
        <v>25</v>
      </c>
      <c r="BM9" s="31" t="s">
        <v>28</v>
      </c>
      <c r="BN9" s="31" t="s">
        <v>24</v>
      </c>
      <c r="BO9" s="30" t="s">
        <v>29</v>
      </c>
      <c r="BP9" s="31" t="s">
        <v>23</v>
      </c>
      <c r="BQ9" s="31" t="s">
        <v>24</v>
      </c>
      <c r="BR9" s="30" t="s">
        <v>25</v>
      </c>
      <c r="BS9" s="31" t="s">
        <v>28</v>
      </c>
      <c r="BT9" s="31" t="s">
        <v>24</v>
      </c>
      <c r="BU9" s="30" t="s">
        <v>29</v>
      </c>
    </row>
    <row r="10" spans="1:73" x14ac:dyDescent="0.2">
      <c r="A10" s="33" t="s">
        <v>7</v>
      </c>
      <c r="B10" s="37">
        <v>151</v>
      </c>
      <c r="C10" s="104">
        <f>'Población Badajoz'!E12</f>
        <v>3246</v>
      </c>
      <c r="D10" s="100">
        <f>B10/C10</f>
        <v>4.6518792359827477E-2</v>
      </c>
      <c r="E10" s="37">
        <v>111</v>
      </c>
      <c r="F10" s="104">
        <f>'Población Badajoz'!F12</f>
        <v>3073</v>
      </c>
      <c r="G10" s="100">
        <f>E10/F10</f>
        <v>3.6121054344288965E-2</v>
      </c>
      <c r="H10" s="37">
        <v>104</v>
      </c>
      <c r="I10" s="104">
        <f>'Población Badajoz'!E12</f>
        <v>3246</v>
      </c>
      <c r="J10" s="100">
        <f>H10/I10</f>
        <v>3.2039433148490448E-2</v>
      </c>
      <c r="K10" s="37">
        <v>87</v>
      </c>
      <c r="L10" s="104">
        <f>'Población Badajoz'!F12</f>
        <v>3073</v>
      </c>
      <c r="M10" s="100">
        <f>K10/L10</f>
        <v>2.8311096648226487E-2</v>
      </c>
      <c r="N10" s="37">
        <v>114</v>
      </c>
      <c r="O10" s="104">
        <f>'Población Badajoz'!E12</f>
        <v>3246</v>
      </c>
      <c r="P10" s="100">
        <f>N10/O10</f>
        <v>3.512014787430684E-2</v>
      </c>
      <c r="Q10" s="37">
        <v>89</v>
      </c>
      <c r="R10" s="104">
        <f>'Población Badajoz'!F12</f>
        <v>3073</v>
      </c>
      <c r="S10" s="100">
        <f>Q10/R10</f>
        <v>2.8961926456231694E-2</v>
      </c>
      <c r="T10" s="37">
        <v>124</v>
      </c>
      <c r="U10" s="104">
        <f>'Población Badajoz'!E12</f>
        <v>3246</v>
      </c>
      <c r="V10" s="100">
        <f>T10/U10</f>
        <v>3.8200862600123231E-2</v>
      </c>
      <c r="W10" s="37">
        <v>99</v>
      </c>
      <c r="X10" s="104">
        <f>'Población Badajoz'!F12</f>
        <v>3073</v>
      </c>
      <c r="Y10" s="100">
        <f>W10/X10</f>
        <v>3.2216075496257726E-2</v>
      </c>
      <c r="Z10" s="37">
        <v>126</v>
      </c>
      <c r="AA10" s="104">
        <f>'Población Badajoz'!E12</f>
        <v>3246</v>
      </c>
      <c r="AB10" s="100">
        <f>Z10/AA10</f>
        <v>3.8817005545286505E-2</v>
      </c>
      <c r="AC10" s="37">
        <v>103</v>
      </c>
      <c r="AD10" s="104">
        <f>'Población Badajoz'!F12</f>
        <v>3073</v>
      </c>
      <c r="AE10" s="100">
        <f>AC10/AD10</f>
        <v>3.3517735112268139E-2</v>
      </c>
      <c r="AF10" s="37">
        <v>131</v>
      </c>
      <c r="AG10" s="104">
        <f>'Población Badajoz'!E12</f>
        <v>3246</v>
      </c>
      <c r="AH10" s="100">
        <f>AF10/AG10</f>
        <v>4.0357362908194701E-2</v>
      </c>
      <c r="AI10" s="37">
        <v>96</v>
      </c>
      <c r="AJ10" s="104">
        <f>'Población Badajoz'!F12</f>
        <v>3073</v>
      </c>
      <c r="AK10" s="100">
        <f>AI10/AJ10</f>
        <v>3.1239830784249918E-2</v>
      </c>
      <c r="AL10" s="37">
        <v>117</v>
      </c>
      <c r="AM10" s="104">
        <f>'Población Badajoz'!E12</f>
        <v>3246</v>
      </c>
      <c r="AN10" s="100">
        <f>AL10/AM10</f>
        <v>3.6044362292051754E-2</v>
      </c>
      <c r="AO10" s="37">
        <v>80</v>
      </c>
      <c r="AP10" s="104">
        <f>'Población Badajoz'!F12</f>
        <v>3073</v>
      </c>
      <c r="AQ10" s="100">
        <f>AO10/AP10</f>
        <v>2.6033192320208266E-2</v>
      </c>
      <c r="AR10" s="37">
        <v>103</v>
      </c>
      <c r="AS10" s="104">
        <f>'Población Badajoz'!E12</f>
        <v>3246</v>
      </c>
      <c r="AT10" s="100">
        <f>AR10/AS10</f>
        <v>3.1731361675908808E-2</v>
      </c>
      <c r="AU10" s="37">
        <v>79</v>
      </c>
      <c r="AV10" s="104">
        <f>'Población Badajoz'!F12</f>
        <v>3073</v>
      </c>
      <c r="AW10" s="100">
        <f>AU10/AV10</f>
        <v>2.5707777416205661E-2</v>
      </c>
      <c r="AX10" s="37">
        <v>102</v>
      </c>
      <c r="AY10" s="104">
        <f>'Población Badajoz'!E12</f>
        <v>3246</v>
      </c>
      <c r="AZ10" s="100">
        <f>AX10/AY10</f>
        <v>3.1423290203327174E-2</v>
      </c>
      <c r="BA10" s="37">
        <v>83</v>
      </c>
      <c r="BB10" s="104">
        <f>'Población Badajoz'!F12</f>
        <v>3073</v>
      </c>
      <c r="BC10" s="100">
        <f>BA10/BB10</f>
        <v>2.7009437032216074E-2</v>
      </c>
      <c r="BD10" s="37">
        <v>122</v>
      </c>
      <c r="BE10" s="104">
        <f>'Población Badajoz'!E12</f>
        <v>3246</v>
      </c>
      <c r="BF10" s="100">
        <f>BD10/BE10</f>
        <v>3.758471965495995E-2</v>
      </c>
      <c r="BG10" s="37">
        <v>105</v>
      </c>
      <c r="BH10" s="104">
        <f>'Población Badajoz'!F12</f>
        <v>3073</v>
      </c>
      <c r="BI10" s="100">
        <f>BG10/BH10</f>
        <v>3.4168564920273349E-2</v>
      </c>
      <c r="BJ10" s="37">
        <v>117</v>
      </c>
      <c r="BK10" s="104">
        <f>'Población Badajoz'!E12</f>
        <v>3246</v>
      </c>
      <c r="BL10" s="100">
        <f>BJ10/BK10</f>
        <v>3.6044362292051754E-2</v>
      </c>
      <c r="BM10" s="37">
        <v>101</v>
      </c>
      <c r="BN10" s="104">
        <f>'Población Badajoz'!F12</f>
        <v>3073</v>
      </c>
      <c r="BO10" s="100">
        <f>BM10/BN10</f>
        <v>3.2866905304262936E-2</v>
      </c>
      <c r="BP10" s="37">
        <v>97</v>
      </c>
      <c r="BQ10" s="104">
        <f>'Población Badajoz'!E12</f>
        <v>3246</v>
      </c>
      <c r="BR10" s="100">
        <f>BP10/BQ10</f>
        <v>2.9882932840418978E-2</v>
      </c>
      <c r="BS10" s="37">
        <v>88</v>
      </c>
      <c r="BT10" s="104">
        <f>'Población Badajoz'!F12</f>
        <v>3073</v>
      </c>
      <c r="BU10" s="100">
        <f>BS10/BT10</f>
        <v>2.8636511552229092E-2</v>
      </c>
    </row>
    <row r="11" spans="1:73" x14ac:dyDescent="0.2">
      <c r="A11" s="33" t="s">
        <v>8</v>
      </c>
      <c r="B11" s="37">
        <v>496</v>
      </c>
      <c r="C11" s="104">
        <f>'Población Badajoz'!E13</f>
        <v>3987</v>
      </c>
      <c r="D11" s="100">
        <f t="shared" ref="D11:D20" si="0">B11/C11</f>
        <v>0.12440431402056684</v>
      </c>
      <c r="E11" s="37">
        <v>532</v>
      </c>
      <c r="F11" s="104">
        <f>'Población Badajoz'!F13</f>
        <v>3837</v>
      </c>
      <c r="G11" s="100">
        <f t="shared" ref="G11:G20" si="1">E11/F11</f>
        <v>0.1386499869689862</v>
      </c>
      <c r="H11" s="37">
        <v>423</v>
      </c>
      <c r="I11" s="104">
        <f>'Población Badajoz'!E13</f>
        <v>3987</v>
      </c>
      <c r="J11" s="100">
        <f t="shared" ref="J11:J20" si="2">H11/I11</f>
        <v>0.10609480812641084</v>
      </c>
      <c r="K11" s="37">
        <v>459</v>
      </c>
      <c r="L11" s="104">
        <f>'Población Badajoz'!F13</f>
        <v>3837</v>
      </c>
      <c r="M11" s="100">
        <f t="shared" ref="M11:M20" si="3">K11/L11</f>
        <v>0.11962470680218922</v>
      </c>
      <c r="N11" s="37">
        <v>411</v>
      </c>
      <c r="O11" s="104">
        <f>'Población Badajoz'!E13</f>
        <v>3987</v>
      </c>
      <c r="P11" s="100">
        <f t="shared" ref="P11:P20" si="4">N11/O11</f>
        <v>0.10308502633559068</v>
      </c>
      <c r="Q11" s="37">
        <v>462</v>
      </c>
      <c r="R11" s="104">
        <f>'Población Badajoz'!F13</f>
        <v>3837</v>
      </c>
      <c r="S11" s="100">
        <f t="shared" ref="S11:S20" si="5">Q11/R11</f>
        <v>0.12040656763096169</v>
      </c>
      <c r="T11" s="37">
        <v>418</v>
      </c>
      <c r="U11" s="104">
        <f>'Población Badajoz'!E13</f>
        <v>3987</v>
      </c>
      <c r="V11" s="100">
        <f t="shared" ref="V11:V20" si="6">T11/U11</f>
        <v>0.10484073238023577</v>
      </c>
      <c r="W11" s="37">
        <v>462</v>
      </c>
      <c r="X11" s="104">
        <f>'Población Badajoz'!F13</f>
        <v>3837</v>
      </c>
      <c r="Y11" s="100">
        <f t="shared" ref="Y11:Y20" si="7">W11/X11</f>
        <v>0.12040656763096169</v>
      </c>
      <c r="Z11" s="37">
        <v>393</v>
      </c>
      <c r="AA11" s="104">
        <f>'Población Badajoz'!E13</f>
        <v>3987</v>
      </c>
      <c r="AB11" s="100">
        <f t="shared" ref="AB11:AB20" si="8">Z11/AA11</f>
        <v>9.8570353649360426E-2</v>
      </c>
      <c r="AC11" s="37">
        <v>424</v>
      </c>
      <c r="AD11" s="104">
        <f>'Población Badajoz'!F13</f>
        <v>3837</v>
      </c>
      <c r="AE11" s="100">
        <f t="shared" ref="AE11:AE20" si="9">AC11/AD11</f>
        <v>0.11050299713317696</v>
      </c>
      <c r="AF11" s="37">
        <v>408</v>
      </c>
      <c r="AG11" s="104">
        <f>'Población Badajoz'!E13</f>
        <v>3987</v>
      </c>
      <c r="AH11" s="100">
        <f t="shared" ref="AH11:AH20" si="10">AF11/AG11</f>
        <v>0.10233258088788563</v>
      </c>
      <c r="AI11" s="37">
        <v>429</v>
      </c>
      <c r="AJ11" s="104">
        <f>'Población Badajoz'!F13</f>
        <v>3837</v>
      </c>
      <c r="AK11" s="100">
        <f t="shared" ref="AK11:AK20" si="11">AI11/AJ11</f>
        <v>0.11180609851446442</v>
      </c>
      <c r="AL11" s="37">
        <v>355</v>
      </c>
      <c r="AM11" s="104">
        <f>'Población Badajoz'!E13</f>
        <v>3987</v>
      </c>
      <c r="AN11" s="100">
        <f t="shared" ref="AN11:AN20" si="12">AL11/AM11</f>
        <v>8.9039377978429896E-2</v>
      </c>
      <c r="AO11" s="37">
        <v>399</v>
      </c>
      <c r="AP11" s="104">
        <f>'Población Badajoz'!F13</f>
        <v>3837</v>
      </c>
      <c r="AQ11" s="100">
        <f t="shared" ref="AQ11:AQ20" si="13">AO11/AP11</f>
        <v>0.10398749022673964</v>
      </c>
      <c r="AR11" s="37">
        <v>298</v>
      </c>
      <c r="AS11" s="104">
        <f>'Población Badajoz'!E13</f>
        <v>3987</v>
      </c>
      <c r="AT11" s="100">
        <f t="shared" ref="AT11:AT20" si="14">AR11/AS11</f>
        <v>7.4742914472034114E-2</v>
      </c>
      <c r="AU11" s="37">
        <v>348</v>
      </c>
      <c r="AV11" s="104">
        <f>'Población Badajoz'!F13</f>
        <v>3837</v>
      </c>
      <c r="AW11" s="100">
        <f t="shared" ref="AW11:AW20" si="15">AU11/AV11</f>
        <v>9.06958561376075E-2</v>
      </c>
      <c r="AX11" s="37">
        <v>308</v>
      </c>
      <c r="AY11" s="104">
        <f>'Población Badajoz'!E13</f>
        <v>3987</v>
      </c>
      <c r="AZ11" s="100">
        <f t="shared" ref="AZ11:AZ20" si="16">AX11/AY11</f>
        <v>7.7251065964384247E-2</v>
      </c>
      <c r="BA11" s="37">
        <v>353</v>
      </c>
      <c r="BB11" s="104">
        <f>'Población Badajoz'!F13</f>
        <v>3837</v>
      </c>
      <c r="BC11" s="100">
        <f t="shared" ref="BC11:BC20" si="17">BA11/BB11</f>
        <v>9.1998957518894975E-2</v>
      </c>
      <c r="BD11" s="37">
        <v>370</v>
      </c>
      <c r="BE11" s="104">
        <f>'Población Badajoz'!E13</f>
        <v>3987</v>
      </c>
      <c r="BF11" s="100">
        <f t="shared" ref="BF11:BF20" si="18">BD11/BE11</f>
        <v>9.2801605216955102E-2</v>
      </c>
      <c r="BG11" s="37">
        <v>390</v>
      </c>
      <c r="BH11" s="104">
        <f>'Población Badajoz'!F13</f>
        <v>3837</v>
      </c>
      <c r="BI11" s="100">
        <f t="shared" ref="BI11:BI20" si="19">BG11/BH11</f>
        <v>0.1016419077404222</v>
      </c>
      <c r="BJ11" s="37">
        <v>359</v>
      </c>
      <c r="BK11" s="104">
        <f>'Población Badajoz'!E13</f>
        <v>3987</v>
      </c>
      <c r="BL11" s="100">
        <f t="shared" ref="BL11:BL20" si="20">BJ11/BK11</f>
        <v>9.0042638575369954E-2</v>
      </c>
      <c r="BM11" s="37">
        <v>379</v>
      </c>
      <c r="BN11" s="104">
        <f>'Población Badajoz'!F13</f>
        <v>3837</v>
      </c>
      <c r="BO11" s="100">
        <f t="shared" ref="BO11:BO20" si="21">BM11/BN11</f>
        <v>9.8775084701589785E-2</v>
      </c>
      <c r="BP11" s="37">
        <v>334</v>
      </c>
      <c r="BQ11" s="104">
        <f>'Población Badajoz'!E13</f>
        <v>3987</v>
      </c>
      <c r="BR11" s="100">
        <f t="shared" ref="BR11:BR20" si="22">BP11/BQ11</f>
        <v>8.3772259844494601E-2</v>
      </c>
      <c r="BS11" s="37">
        <v>342</v>
      </c>
      <c r="BT11" s="104">
        <f>'Población Badajoz'!F13</f>
        <v>3837</v>
      </c>
      <c r="BU11" s="100">
        <f t="shared" ref="BU11:BU20" si="23">BS11/BT11</f>
        <v>8.9132134480062547E-2</v>
      </c>
    </row>
    <row r="12" spans="1:73" x14ac:dyDescent="0.2">
      <c r="A12" s="33" t="s">
        <v>9</v>
      </c>
      <c r="B12" s="37">
        <v>763</v>
      </c>
      <c r="C12" s="104">
        <f>'Población Badajoz'!E14</f>
        <v>4354</v>
      </c>
      <c r="D12" s="100">
        <f t="shared" si="0"/>
        <v>0.17524115755627009</v>
      </c>
      <c r="E12" s="37">
        <v>951</v>
      </c>
      <c r="F12" s="104">
        <f>'Población Badajoz'!F14</f>
        <v>4181</v>
      </c>
      <c r="G12" s="100">
        <f t="shared" si="1"/>
        <v>0.22745754604161683</v>
      </c>
      <c r="H12" s="37">
        <v>744</v>
      </c>
      <c r="I12" s="104">
        <f>'Población Badajoz'!E14</f>
        <v>4354</v>
      </c>
      <c r="J12" s="100">
        <f t="shared" si="2"/>
        <v>0.17087735415709693</v>
      </c>
      <c r="K12" s="37">
        <v>943</v>
      </c>
      <c r="L12" s="104">
        <f>'Población Badajoz'!F14</f>
        <v>4181</v>
      </c>
      <c r="M12" s="100">
        <f t="shared" si="3"/>
        <v>0.22554412819899547</v>
      </c>
      <c r="N12" s="37">
        <v>766</v>
      </c>
      <c r="O12" s="104">
        <f>'Población Badajoz'!E14</f>
        <v>4354</v>
      </c>
      <c r="P12" s="100">
        <f t="shared" si="4"/>
        <v>0.17593017914561324</v>
      </c>
      <c r="Q12" s="37">
        <v>910</v>
      </c>
      <c r="R12" s="104">
        <f>'Población Badajoz'!F14</f>
        <v>4181</v>
      </c>
      <c r="S12" s="100">
        <f t="shared" si="5"/>
        <v>0.21765127959818226</v>
      </c>
      <c r="T12" s="37">
        <v>759</v>
      </c>
      <c r="U12" s="104">
        <f>'Población Badajoz'!E14</f>
        <v>4354</v>
      </c>
      <c r="V12" s="100">
        <f t="shared" si="6"/>
        <v>0.17432246210381258</v>
      </c>
      <c r="W12" s="37">
        <v>907</v>
      </c>
      <c r="X12" s="104">
        <f>'Población Badajoz'!F14</f>
        <v>4181</v>
      </c>
      <c r="Y12" s="100">
        <f t="shared" si="7"/>
        <v>0.21693374790719924</v>
      </c>
      <c r="Z12" s="37">
        <v>707</v>
      </c>
      <c r="AA12" s="104">
        <f>'Población Badajoz'!E14</f>
        <v>4354</v>
      </c>
      <c r="AB12" s="100">
        <f t="shared" si="8"/>
        <v>0.16237942122186494</v>
      </c>
      <c r="AC12" s="37">
        <v>872</v>
      </c>
      <c r="AD12" s="104">
        <f>'Población Badajoz'!F14</f>
        <v>4181</v>
      </c>
      <c r="AE12" s="100">
        <f t="shared" si="9"/>
        <v>0.2085625448457307</v>
      </c>
      <c r="AF12" s="37">
        <v>692</v>
      </c>
      <c r="AG12" s="104">
        <f>'Población Badajoz'!E14</f>
        <v>4354</v>
      </c>
      <c r="AH12" s="100">
        <f t="shared" si="10"/>
        <v>0.15893431327514929</v>
      </c>
      <c r="AI12" s="37">
        <v>857</v>
      </c>
      <c r="AJ12" s="104">
        <f>'Población Badajoz'!F14</f>
        <v>4181</v>
      </c>
      <c r="AK12" s="100">
        <f t="shared" si="11"/>
        <v>0.2049748863908156</v>
      </c>
      <c r="AL12" s="37">
        <v>608</v>
      </c>
      <c r="AM12" s="104">
        <f>'Población Badajoz'!E14</f>
        <v>4354</v>
      </c>
      <c r="AN12" s="100">
        <f t="shared" si="12"/>
        <v>0.13964170877354157</v>
      </c>
      <c r="AO12" s="37">
        <v>780</v>
      </c>
      <c r="AP12" s="104">
        <f>'Población Badajoz'!F14</f>
        <v>4181</v>
      </c>
      <c r="AQ12" s="100">
        <f t="shared" si="13"/>
        <v>0.1865582396555848</v>
      </c>
      <c r="AR12" s="37">
        <v>574</v>
      </c>
      <c r="AS12" s="104">
        <f>'Población Badajoz'!E14</f>
        <v>4354</v>
      </c>
      <c r="AT12" s="100">
        <f t="shared" si="14"/>
        <v>0.13183279742765272</v>
      </c>
      <c r="AU12" s="37">
        <v>731</v>
      </c>
      <c r="AV12" s="104">
        <f>'Población Badajoz'!F14</f>
        <v>4181</v>
      </c>
      <c r="AW12" s="100">
        <f t="shared" si="15"/>
        <v>0.17483855536952883</v>
      </c>
      <c r="AX12" s="37">
        <v>494</v>
      </c>
      <c r="AY12" s="104">
        <f>'Población Badajoz'!E14</f>
        <v>4354</v>
      </c>
      <c r="AZ12" s="100">
        <f t="shared" si="16"/>
        <v>0.11345888837850253</v>
      </c>
      <c r="BA12" s="37">
        <v>689</v>
      </c>
      <c r="BB12" s="104">
        <f>'Población Badajoz'!F14</f>
        <v>4181</v>
      </c>
      <c r="BC12" s="100">
        <f t="shared" si="17"/>
        <v>0.16479311169576658</v>
      </c>
      <c r="BD12" s="37">
        <v>559</v>
      </c>
      <c r="BE12" s="104">
        <f>'Población Badajoz'!E14</f>
        <v>4354</v>
      </c>
      <c r="BF12" s="100">
        <f t="shared" si="18"/>
        <v>0.12838768948093707</v>
      </c>
      <c r="BG12" s="37">
        <v>701</v>
      </c>
      <c r="BH12" s="104">
        <f>'Población Badajoz'!F14</f>
        <v>4181</v>
      </c>
      <c r="BI12" s="100">
        <f t="shared" si="19"/>
        <v>0.16766323845969863</v>
      </c>
      <c r="BJ12" s="37">
        <v>531</v>
      </c>
      <c r="BK12" s="104">
        <f>'Población Badajoz'!E14</f>
        <v>4354</v>
      </c>
      <c r="BL12" s="100">
        <f t="shared" si="20"/>
        <v>0.1219568213137345</v>
      </c>
      <c r="BM12" s="37">
        <v>664</v>
      </c>
      <c r="BN12" s="104">
        <f>'Población Badajoz'!F14</f>
        <v>4181</v>
      </c>
      <c r="BO12" s="100">
        <f t="shared" si="21"/>
        <v>0.15881368093757475</v>
      </c>
      <c r="BP12" s="37">
        <v>507</v>
      </c>
      <c r="BQ12" s="104">
        <f>'Población Badajoz'!E14</f>
        <v>4354</v>
      </c>
      <c r="BR12" s="100">
        <f t="shared" si="22"/>
        <v>0.11644464859898944</v>
      </c>
      <c r="BS12" s="37">
        <v>601</v>
      </c>
      <c r="BT12" s="104">
        <f>'Población Badajoz'!F14</f>
        <v>4181</v>
      </c>
      <c r="BU12" s="100">
        <f t="shared" si="23"/>
        <v>0.14374551542693137</v>
      </c>
    </row>
    <row r="13" spans="1:73" x14ac:dyDescent="0.2">
      <c r="A13" s="33" t="s">
        <v>10</v>
      </c>
      <c r="B13" s="37">
        <v>779</v>
      </c>
      <c r="C13" s="104">
        <f>'Población Badajoz'!E15</f>
        <v>4727</v>
      </c>
      <c r="D13" s="100">
        <f t="shared" si="0"/>
        <v>0.1647979691136027</v>
      </c>
      <c r="E13" s="37">
        <v>1037</v>
      </c>
      <c r="F13" s="104">
        <f>'Población Badajoz'!F15</f>
        <v>4708</v>
      </c>
      <c r="G13" s="100">
        <f t="shared" si="1"/>
        <v>0.22026338147833474</v>
      </c>
      <c r="H13" s="37">
        <v>780</v>
      </c>
      <c r="I13" s="104">
        <f>'Población Badajoz'!E15</f>
        <v>4727</v>
      </c>
      <c r="J13" s="100">
        <f t="shared" si="2"/>
        <v>0.16500951977998732</v>
      </c>
      <c r="K13" s="37">
        <v>1052</v>
      </c>
      <c r="L13" s="104">
        <f>'Población Badajoz'!F15</f>
        <v>4708</v>
      </c>
      <c r="M13" s="100">
        <f t="shared" si="3"/>
        <v>0.22344944774851316</v>
      </c>
      <c r="N13" s="37">
        <v>791</v>
      </c>
      <c r="O13" s="104">
        <f>'Población Badajoz'!E15</f>
        <v>4727</v>
      </c>
      <c r="P13" s="100">
        <f t="shared" si="4"/>
        <v>0.1673365771102179</v>
      </c>
      <c r="Q13" s="37">
        <v>1033</v>
      </c>
      <c r="R13" s="104">
        <f>'Población Badajoz'!F15</f>
        <v>4708</v>
      </c>
      <c r="S13" s="100">
        <f t="shared" si="5"/>
        <v>0.21941376380628716</v>
      </c>
      <c r="T13" s="37">
        <v>746</v>
      </c>
      <c r="U13" s="104">
        <f>'Población Badajoz'!E15</f>
        <v>4727</v>
      </c>
      <c r="V13" s="100">
        <f t="shared" si="6"/>
        <v>0.15781679712291094</v>
      </c>
      <c r="W13" s="37">
        <v>1041</v>
      </c>
      <c r="X13" s="104">
        <f>'Población Badajoz'!F15</f>
        <v>4708</v>
      </c>
      <c r="Y13" s="100">
        <f t="shared" si="7"/>
        <v>0.22111299915038232</v>
      </c>
      <c r="Z13" s="37">
        <v>733</v>
      </c>
      <c r="AA13" s="104">
        <f>'Población Badajoz'!E15</f>
        <v>4727</v>
      </c>
      <c r="AB13" s="100">
        <f t="shared" si="8"/>
        <v>0.15506663845991114</v>
      </c>
      <c r="AC13" s="37">
        <v>1007</v>
      </c>
      <c r="AD13" s="104">
        <f>'Población Badajoz'!F15</f>
        <v>4708</v>
      </c>
      <c r="AE13" s="100">
        <f t="shared" si="9"/>
        <v>0.21389124893797792</v>
      </c>
      <c r="AF13" s="37">
        <v>693</v>
      </c>
      <c r="AG13" s="104">
        <f>'Población Badajoz'!E15</f>
        <v>4727</v>
      </c>
      <c r="AH13" s="100">
        <f t="shared" si="10"/>
        <v>0.14660461180452719</v>
      </c>
      <c r="AI13" s="37">
        <v>970</v>
      </c>
      <c r="AJ13" s="104">
        <f>'Población Badajoz'!F15</f>
        <v>4708</v>
      </c>
      <c r="AK13" s="100">
        <f t="shared" si="11"/>
        <v>0.20603228547153782</v>
      </c>
      <c r="AL13" s="37">
        <v>593</v>
      </c>
      <c r="AM13" s="104">
        <f>'Población Badajoz'!E15</f>
        <v>4727</v>
      </c>
      <c r="AN13" s="100">
        <f t="shared" si="12"/>
        <v>0.12544954516606727</v>
      </c>
      <c r="AO13" s="37">
        <v>899</v>
      </c>
      <c r="AP13" s="104">
        <f>'Población Badajoz'!F15</f>
        <v>4708</v>
      </c>
      <c r="AQ13" s="100">
        <f t="shared" si="13"/>
        <v>0.19095157179269329</v>
      </c>
      <c r="AR13" s="37">
        <v>557</v>
      </c>
      <c r="AS13" s="104">
        <f>'Población Badajoz'!E15</f>
        <v>4727</v>
      </c>
      <c r="AT13" s="100">
        <f t="shared" si="14"/>
        <v>0.11783372117622171</v>
      </c>
      <c r="AU13" s="37">
        <v>868</v>
      </c>
      <c r="AV13" s="104">
        <f>'Población Badajoz'!F15</f>
        <v>4708</v>
      </c>
      <c r="AW13" s="100">
        <f t="shared" si="15"/>
        <v>0.18436703483432457</v>
      </c>
      <c r="AX13" s="37">
        <v>526</v>
      </c>
      <c r="AY13" s="104">
        <f>'Población Badajoz'!E15</f>
        <v>4727</v>
      </c>
      <c r="AZ13" s="100">
        <f t="shared" si="16"/>
        <v>0.11127565051829913</v>
      </c>
      <c r="BA13" s="37">
        <v>805</v>
      </c>
      <c r="BB13" s="104">
        <f>'Población Badajoz'!F15</f>
        <v>4708</v>
      </c>
      <c r="BC13" s="100">
        <f t="shared" si="17"/>
        <v>0.1709855564995752</v>
      </c>
      <c r="BD13" s="37">
        <v>570</v>
      </c>
      <c r="BE13" s="104">
        <f>'Población Badajoz'!E15</f>
        <v>4727</v>
      </c>
      <c r="BF13" s="100">
        <f t="shared" si="18"/>
        <v>0.12058387983922149</v>
      </c>
      <c r="BG13" s="37">
        <v>828</v>
      </c>
      <c r="BH13" s="104">
        <f>'Población Badajoz'!F15</f>
        <v>4708</v>
      </c>
      <c r="BI13" s="100">
        <f t="shared" si="19"/>
        <v>0.17587085811384875</v>
      </c>
      <c r="BJ13" s="37">
        <v>567</v>
      </c>
      <c r="BK13" s="104">
        <f>'Población Badajoz'!E15</f>
        <v>4727</v>
      </c>
      <c r="BL13" s="100">
        <f t="shared" si="20"/>
        <v>0.1199492278400677</v>
      </c>
      <c r="BM13" s="37">
        <v>808</v>
      </c>
      <c r="BN13" s="104">
        <f>'Población Badajoz'!F15</f>
        <v>4708</v>
      </c>
      <c r="BO13" s="100">
        <f t="shared" si="21"/>
        <v>0.17162276975361088</v>
      </c>
      <c r="BP13" s="37">
        <v>556</v>
      </c>
      <c r="BQ13" s="104">
        <f>'Población Badajoz'!E15</f>
        <v>4727</v>
      </c>
      <c r="BR13" s="100">
        <f t="shared" si="22"/>
        <v>0.1176221705098371</v>
      </c>
      <c r="BS13" s="37">
        <v>761</v>
      </c>
      <c r="BT13" s="104">
        <f>'Población Badajoz'!F15</f>
        <v>4708</v>
      </c>
      <c r="BU13" s="100">
        <f t="shared" si="23"/>
        <v>0.16163976210705183</v>
      </c>
    </row>
    <row r="14" spans="1:73" x14ac:dyDescent="0.2">
      <c r="A14" s="33" t="s">
        <v>11</v>
      </c>
      <c r="B14" s="37">
        <v>680</v>
      </c>
      <c r="C14" s="104">
        <f>'Población Badajoz'!E16</f>
        <v>5413</v>
      </c>
      <c r="D14" s="100">
        <f t="shared" si="0"/>
        <v>0.12562349898392758</v>
      </c>
      <c r="E14" s="37">
        <v>1054</v>
      </c>
      <c r="F14" s="104">
        <f>'Población Badajoz'!F16</f>
        <v>5676</v>
      </c>
      <c r="G14" s="100">
        <f t="shared" si="1"/>
        <v>0.18569415081042989</v>
      </c>
      <c r="H14" s="37">
        <v>689</v>
      </c>
      <c r="I14" s="104">
        <f>'Población Badajoz'!E16</f>
        <v>5413</v>
      </c>
      <c r="J14" s="100">
        <f t="shared" si="2"/>
        <v>0.12728616294106779</v>
      </c>
      <c r="K14" s="37">
        <v>1050</v>
      </c>
      <c r="L14" s="104">
        <f>'Población Badajoz'!F16</f>
        <v>5676</v>
      </c>
      <c r="M14" s="100">
        <f t="shared" si="3"/>
        <v>0.1849894291754757</v>
      </c>
      <c r="N14" s="37">
        <v>668</v>
      </c>
      <c r="O14" s="104">
        <f>'Población Badajoz'!E16</f>
        <v>5413</v>
      </c>
      <c r="P14" s="100">
        <f t="shared" si="4"/>
        <v>0.12340661370774063</v>
      </c>
      <c r="Q14" s="37">
        <v>1062</v>
      </c>
      <c r="R14" s="104">
        <f>'Población Badajoz'!F16</f>
        <v>5676</v>
      </c>
      <c r="S14" s="100">
        <f t="shared" si="5"/>
        <v>0.18710359408033828</v>
      </c>
      <c r="T14" s="37">
        <v>658</v>
      </c>
      <c r="U14" s="104">
        <f>'Población Badajoz'!E16</f>
        <v>5413</v>
      </c>
      <c r="V14" s="100">
        <f t="shared" si="6"/>
        <v>0.12155920931091815</v>
      </c>
      <c r="W14" s="37">
        <v>1081</v>
      </c>
      <c r="X14" s="104">
        <f>'Población Badajoz'!F16</f>
        <v>5676</v>
      </c>
      <c r="Y14" s="100">
        <f t="shared" si="7"/>
        <v>0.19045102184637069</v>
      </c>
      <c r="Z14" s="37">
        <v>613</v>
      </c>
      <c r="AA14" s="104">
        <f>'Población Badajoz'!E16</f>
        <v>5413</v>
      </c>
      <c r="AB14" s="100">
        <f t="shared" si="8"/>
        <v>0.11324588952521707</v>
      </c>
      <c r="AC14" s="37">
        <v>1050</v>
      </c>
      <c r="AD14" s="104">
        <f>'Población Badajoz'!F16</f>
        <v>5676</v>
      </c>
      <c r="AE14" s="100">
        <f t="shared" si="9"/>
        <v>0.1849894291754757</v>
      </c>
      <c r="AF14" s="37">
        <v>589</v>
      </c>
      <c r="AG14" s="104">
        <f>'Población Badajoz'!E16</f>
        <v>5413</v>
      </c>
      <c r="AH14" s="100">
        <f t="shared" si="10"/>
        <v>0.10881211897284315</v>
      </c>
      <c r="AI14" s="37">
        <v>1018</v>
      </c>
      <c r="AJ14" s="104">
        <f>'Población Badajoz'!F16</f>
        <v>5676</v>
      </c>
      <c r="AK14" s="100">
        <f t="shared" si="11"/>
        <v>0.17935165609584214</v>
      </c>
      <c r="AL14" s="37">
        <v>510</v>
      </c>
      <c r="AM14" s="104">
        <f>'Población Badajoz'!E16</f>
        <v>5413</v>
      </c>
      <c r="AN14" s="100">
        <f t="shared" si="12"/>
        <v>9.4217624237945691E-2</v>
      </c>
      <c r="AO14" s="37">
        <v>962</v>
      </c>
      <c r="AP14" s="104">
        <f>'Población Badajoz'!F16</f>
        <v>5676</v>
      </c>
      <c r="AQ14" s="100">
        <f t="shared" si="13"/>
        <v>0.16948555320648345</v>
      </c>
      <c r="AR14" s="37">
        <v>486</v>
      </c>
      <c r="AS14" s="104">
        <f>'Población Badajoz'!E16</f>
        <v>5413</v>
      </c>
      <c r="AT14" s="100">
        <f t="shared" si="14"/>
        <v>8.9783853685571777E-2</v>
      </c>
      <c r="AU14" s="37">
        <v>912</v>
      </c>
      <c r="AV14" s="104">
        <f>'Población Badajoz'!F16</f>
        <v>5676</v>
      </c>
      <c r="AW14" s="100">
        <f t="shared" si="15"/>
        <v>0.16067653276955601</v>
      </c>
      <c r="AX14" s="37">
        <v>440</v>
      </c>
      <c r="AY14" s="104">
        <f>'Población Badajoz'!E16</f>
        <v>5413</v>
      </c>
      <c r="AZ14" s="100">
        <f t="shared" si="16"/>
        <v>8.1285793460188438E-2</v>
      </c>
      <c r="BA14" s="37">
        <v>867</v>
      </c>
      <c r="BB14" s="104">
        <f>'Población Badajoz'!F16</f>
        <v>5676</v>
      </c>
      <c r="BC14" s="100">
        <f t="shared" si="17"/>
        <v>0.15274841437632136</v>
      </c>
      <c r="BD14" s="37">
        <v>466</v>
      </c>
      <c r="BE14" s="104">
        <f>'Población Badajoz'!E16</f>
        <v>5413</v>
      </c>
      <c r="BF14" s="100">
        <f t="shared" si="18"/>
        <v>8.6089044891926841E-2</v>
      </c>
      <c r="BG14" s="37">
        <v>878</v>
      </c>
      <c r="BH14" s="104">
        <f>'Población Badajoz'!F16</f>
        <v>5676</v>
      </c>
      <c r="BI14" s="100">
        <f t="shared" si="19"/>
        <v>0.1546863988724454</v>
      </c>
      <c r="BJ14" s="37">
        <v>477</v>
      </c>
      <c r="BK14" s="104">
        <f>'Población Badajoz'!E16</f>
        <v>5413</v>
      </c>
      <c r="BL14" s="100">
        <f t="shared" si="20"/>
        <v>8.8121189728431554E-2</v>
      </c>
      <c r="BM14" s="37">
        <v>887</v>
      </c>
      <c r="BN14" s="104">
        <f>'Población Badajoz'!F16</f>
        <v>5676</v>
      </c>
      <c r="BO14" s="100">
        <f t="shared" si="21"/>
        <v>0.15627202255109232</v>
      </c>
      <c r="BP14" s="37">
        <v>481</v>
      </c>
      <c r="BQ14" s="104">
        <f>'Población Badajoz'!E16</f>
        <v>5413</v>
      </c>
      <c r="BR14" s="100">
        <f t="shared" si="22"/>
        <v>8.8860151487160546E-2</v>
      </c>
      <c r="BS14" s="37">
        <v>848</v>
      </c>
      <c r="BT14" s="104">
        <f>'Población Badajoz'!F16</f>
        <v>5676</v>
      </c>
      <c r="BU14" s="100">
        <f t="shared" si="23"/>
        <v>0.14940098661028894</v>
      </c>
    </row>
    <row r="15" spans="1:73" x14ac:dyDescent="0.2">
      <c r="A15" s="33" t="s">
        <v>12</v>
      </c>
      <c r="B15" s="37">
        <v>758</v>
      </c>
      <c r="C15" s="104">
        <f>'Población Badajoz'!E17</f>
        <v>6185</v>
      </c>
      <c r="D15" s="100">
        <f t="shared" si="0"/>
        <v>0.12255456750202103</v>
      </c>
      <c r="E15" s="37">
        <v>1152</v>
      </c>
      <c r="F15" s="104">
        <f>'Población Badajoz'!F17</f>
        <v>6408</v>
      </c>
      <c r="G15" s="100">
        <f t="shared" si="1"/>
        <v>0.1797752808988764</v>
      </c>
      <c r="H15" s="37">
        <v>742</v>
      </c>
      <c r="I15" s="104">
        <f>'Población Badajoz'!E17</f>
        <v>6185</v>
      </c>
      <c r="J15" s="100">
        <f t="shared" si="2"/>
        <v>0.11996766370250607</v>
      </c>
      <c r="K15" s="37">
        <v>1170</v>
      </c>
      <c r="L15" s="104">
        <f>'Población Badajoz'!F17</f>
        <v>6408</v>
      </c>
      <c r="M15" s="100">
        <f t="shared" si="3"/>
        <v>0.18258426966292135</v>
      </c>
      <c r="N15" s="37">
        <v>725</v>
      </c>
      <c r="O15" s="104">
        <f>'Población Badajoz'!E17</f>
        <v>6185</v>
      </c>
      <c r="P15" s="100">
        <f t="shared" si="4"/>
        <v>0.11721907841552143</v>
      </c>
      <c r="Q15" s="37">
        <v>1164</v>
      </c>
      <c r="R15" s="104">
        <f>'Población Badajoz'!F17</f>
        <v>6408</v>
      </c>
      <c r="S15" s="100">
        <f t="shared" si="5"/>
        <v>0.18164794007490637</v>
      </c>
      <c r="T15" s="37">
        <v>710</v>
      </c>
      <c r="U15" s="104">
        <f>'Población Badajoz'!E17</f>
        <v>6185</v>
      </c>
      <c r="V15" s="100">
        <f t="shared" si="6"/>
        <v>0.11479385610347616</v>
      </c>
      <c r="W15" s="37">
        <v>1155</v>
      </c>
      <c r="X15" s="104">
        <f>'Población Badajoz'!F17</f>
        <v>6408</v>
      </c>
      <c r="Y15" s="100">
        <f t="shared" si="7"/>
        <v>0.18024344569288389</v>
      </c>
      <c r="Z15" s="37">
        <v>668</v>
      </c>
      <c r="AA15" s="104">
        <f>'Población Badajoz'!E17</f>
        <v>6185</v>
      </c>
      <c r="AB15" s="100">
        <f t="shared" si="8"/>
        <v>0.1080032336297494</v>
      </c>
      <c r="AC15" s="37">
        <v>1143</v>
      </c>
      <c r="AD15" s="104">
        <f>'Población Badajoz'!F17</f>
        <v>6408</v>
      </c>
      <c r="AE15" s="100">
        <f t="shared" si="9"/>
        <v>0.17837078651685392</v>
      </c>
      <c r="AF15" s="37">
        <v>629</v>
      </c>
      <c r="AG15" s="104">
        <f>'Población Badajoz'!E17</f>
        <v>6185</v>
      </c>
      <c r="AH15" s="100">
        <f t="shared" si="10"/>
        <v>0.10169765561843169</v>
      </c>
      <c r="AI15" s="37">
        <v>1135</v>
      </c>
      <c r="AJ15" s="104">
        <f>'Población Badajoz'!F17</f>
        <v>6408</v>
      </c>
      <c r="AK15" s="100">
        <f t="shared" si="11"/>
        <v>0.17712234706616728</v>
      </c>
      <c r="AL15" s="37">
        <v>576</v>
      </c>
      <c r="AM15" s="104">
        <f>'Población Badajoz'!E17</f>
        <v>6185</v>
      </c>
      <c r="AN15" s="100">
        <f t="shared" si="12"/>
        <v>9.3128536782538393E-2</v>
      </c>
      <c r="AO15" s="37">
        <v>1040</v>
      </c>
      <c r="AP15" s="104">
        <f>'Población Badajoz'!F17</f>
        <v>6408</v>
      </c>
      <c r="AQ15" s="100">
        <f t="shared" si="13"/>
        <v>0.16229712858926343</v>
      </c>
      <c r="AR15" s="37">
        <v>525</v>
      </c>
      <c r="AS15" s="104">
        <f>'Población Badajoz'!E17</f>
        <v>6185</v>
      </c>
      <c r="AT15" s="100">
        <f t="shared" si="14"/>
        <v>8.488278092158448E-2</v>
      </c>
      <c r="AU15" s="37">
        <v>975</v>
      </c>
      <c r="AV15" s="104">
        <f>'Población Badajoz'!F17</f>
        <v>6408</v>
      </c>
      <c r="AW15" s="100">
        <f t="shared" si="15"/>
        <v>0.15215355805243447</v>
      </c>
      <c r="AX15" s="37">
        <v>474</v>
      </c>
      <c r="AY15" s="104">
        <f>'Población Badajoz'!E17</f>
        <v>6185</v>
      </c>
      <c r="AZ15" s="100">
        <f t="shared" si="16"/>
        <v>7.6637025060630554E-2</v>
      </c>
      <c r="BA15" s="37">
        <v>945</v>
      </c>
      <c r="BB15" s="104">
        <f>'Población Badajoz'!F17</f>
        <v>6408</v>
      </c>
      <c r="BC15" s="100">
        <f t="shared" si="17"/>
        <v>0.14747191011235955</v>
      </c>
      <c r="BD15" s="37">
        <v>517</v>
      </c>
      <c r="BE15" s="104">
        <f>'Población Badajoz'!E17</f>
        <v>6185</v>
      </c>
      <c r="BF15" s="100">
        <f t="shared" si="18"/>
        <v>8.3589329021827002E-2</v>
      </c>
      <c r="BG15" s="37">
        <v>971</v>
      </c>
      <c r="BH15" s="104">
        <f>'Población Badajoz'!F17</f>
        <v>6408</v>
      </c>
      <c r="BI15" s="100">
        <f t="shared" si="19"/>
        <v>0.15152933832709115</v>
      </c>
      <c r="BJ15" s="37">
        <v>490</v>
      </c>
      <c r="BK15" s="104">
        <f>'Población Badajoz'!E17</f>
        <v>6185</v>
      </c>
      <c r="BL15" s="100">
        <f t="shared" si="20"/>
        <v>7.9223928860145509E-2</v>
      </c>
      <c r="BM15" s="37">
        <v>944</v>
      </c>
      <c r="BN15" s="104">
        <f>'Población Badajoz'!F17</f>
        <v>6408</v>
      </c>
      <c r="BO15" s="100">
        <f t="shared" si="21"/>
        <v>0.14731585518102372</v>
      </c>
      <c r="BP15" s="37">
        <v>527</v>
      </c>
      <c r="BQ15" s="104">
        <f>'Población Badajoz'!E17</f>
        <v>6185</v>
      </c>
      <c r="BR15" s="100">
        <f t="shared" si="22"/>
        <v>8.5206143896523853E-2</v>
      </c>
      <c r="BS15" s="37">
        <v>911</v>
      </c>
      <c r="BT15" s="104">
        <f>'Población Badajoz'!F17</f>
        <v>6408</v>
      </c>
      <c r="BU15" s="100">
        <f t="shared" si="23"/>
        <v>0.14216604244694131</v>
      </c>
    </row>
    <row r="16" spans="1:73" x14ac:dyDescent="0.2">
      <c r="A16" s="33" t="s">
        <v>13</v>
      </c>
      <c r="B16" s="37">
        <v>841</v>
      </c>
      <c r="C16" s="104">
        <f>'Población Badajoz'!E18</f>
        <v>6266</v>
      </c>
      <c r="D16" s="100">
        <f t="shared" si="0"/>
        <v>0.13421640600063836</v>
      </c>
      <c r="E16" s="37">
        <v>1152</v>
      </c>
      <c r="F16" s="104">
        <f>'Población Badajoz'!F18</f>
        <v>6197</v>
      </c>
      <c r="G16" s="100">
        <f t="shared" si="1"/>
        <v>0.18589640148458933</v>
      </c>
      <c r="H16" s="37">
        <v>843</v>
      </c>
      <c r="I16" s="104">
        <f>'Población Badajoz'!E18</f>
        <v>6266</v>
      </c>
      <c r="J16" s="100">
        <f t="shared" si="2"/>
        <v>0.13453558889243536</v>
      </c>
      <c r="K16" s="37">
        <v>1175</v>
      </c>
      <c r="L16" s="104">
        <f>'Población Badajoz'!F18</f>
        <v>6197</v>
      </c>
      <c r="M16" s="100">
        <f t="shared" si="3"/>
        <v>0.18960787477811844</v>
      </c>
      <c r="N16" s="37">
        <v>852</v>
      </c>
      <c r="O16" s="104">
        <f>'Población Badajoz'!E18</f>
        <v>6266</v>
      </c>
      <c r="P16" s="100">
        <f t="shared" si="4"/>
        <v>0.13597191190552185</v>
      </c>
      <c r="Q16" s="37">
        <v>1173</v>
      </c>
      <c r="R16" s="104">
        <f>'Población Badajoz'!F18</f>
        <v>6197</v>
      </c>
      <c r="S16" s="100">
        <f t="shared" si="5"/>
        <v>0.18928513796998547</v>
      </c>
      <c r="T16" s="37">
        <v>801</v>
      </c>
      <c r="U16" s="104">
        <f>'Población Badajoz'!E18</f>
        <v>6266</v>
      </c>
      <c r="V16" s="100">
        <f t="shared" si="6"/>
        <v>0.12783274816469836</v>
      </c>
      <c r="W16" s="37">
        <v>1191</v>
      </c>
      <c r="X16" s="104">
        <f>'Población Badajoz'!F18</f>
        <v>6197</v>
      </c>
      <c r="Y16" s="100">
        <f t="shared" si="7"/>
        <v>0.19218976924318218</v>
      </c>
      <c r="Z16" s="37">
        <v>784</v>
      </c>
      <c r="AA16" s="104">
        <f>'Población Badajoz'!E18</f>
        <v>6266</v>
      </c>
      <c r="AB16" s="100">
        <f t="shared" si="8"/>
        <v>0.12511969358442387</v>
      </c>
      <c r="AC16" s="37">
        <v>1186</v>
      </c>
      <c r="AD16" s="104">
        <f>'Población Badajoz'!F18</f>
        <v>6197</v>
      </c>
      <c r="AE16" s="100">
        <f t="shared" si="9"/>
        <v>0.19138292722284977</v>
      </c>
      <c r="AF16" s="37">
        <v>770</v>
      </c>
      <c r="AG16" s="104">
        <f>'Población Badajoz'!E18</f>
        <v>6266</v>
      </c>
      <c r="AH16" s="100">
        <f t="shared" si="10"/>
        <v>0.12288541334184487</v>
      </c>
      <c r="AI16" s="37">
        <v>1146</v>
      </c>
      <c r="AJ16" s="104">
        <f>'Población Badajoz'!F18</f>
        <v>6197</v>
      </c>
      <c r="AK16" s="100">
        <f t="shared" si="11"/>
        <v>0.18492819106019043</v>
      </c>
      <c r="AL16" s="37">
        <v>703</v>
      </c>
      <c r="AM16" s="104">
        <f>'Población Badajoz'!E18</f>
        <v>6266</v>
      </c>
      <c r="AN16" s="100">
        <f t="shared" si="12"/>
        <v>0.11219278646664539</v>
      </c>
      <c r="AO16" s="37">
        <v>1062</v>
      </c>
      <c r="AP16" s="104">
        <f>'Población Badajoz'!F18</f>
        <v>6197</v>
      </c>
      <c r="AQ16" s="100">
        <f t="shared" si="13"/>
        <v>0.17137324511860577</v>
      </c>
      <c r="AR16" s="37">
        <v>668</v>
      </c>
      <c r="AS16" s="104">
        <f>'Población Badajoz'!E18</f>
        <v>6266</v>
      </c>
      <c r="AT16" s="100">
        <f t="shared" si="14"/>
        <v>0.10660708586019789</v>
      </c>
      <c r="AU16" s="37">
        <v>1032</v>
      </c>
      <c r="AV16" s="104">
        <f>'Población Badajoz'!F18</f>
        <v>6197</v>
      </c>
      <c r="AW16" s="100">
        <f t="shared" si="15"/>
        <v>0.16653219299661126</v>
      </c>
      <c r="AX16" s="37">
        <v>625</v>
      </c>
      <c r="AY16" s="104">
        <f>'Población Badajoz'!E18</f>
        <v>6266</v>
      </c>
      <c r="AZ16" s="100">
        <f t="shared" si="16"/>
        <v>9.9744653686562407E-2</v>
      </c>
      <c r="BA16" s="37">
        <v>1038</v>
      </c>
      <c r="BB16" s="104">
        <f>'Población Badajoz'!F18</f>
        <v>6197</v>
      </c>
      <c r="BC16" s="100">
        <f t="shared" si="17"/>
        <v>0.16750040342101016</v>
      </c>
      <c r="BD16" s="37">
        <v>648</v>
      </c>
      <c r="BE16" s="104">
        <f>'Población Badajoz'!E18</f>
        <v>6266</v>
      </c>
      <c r="BF16" s="100">
        <f t="shared" si="18"/>
        <v>0.10341525694222789</v>
      </c>
      <c r="BG16" s="37">
        <v>1088</v>
      </c>
      <c r="BH16" s="104">
        <f>'Población Badajoz'!F18</f>
        <v>6197</v>
      </c>
      <c r="BI16" s="100">
        <f t="shared" si="19"/>
        <v>0.17556882362433435</v>
      </c>
      <c r="BJ16" s="37">
        <v>649</v>
      </c>
      <c r="BK16" s="104">
        <f>'Población Badajoz'!E18</f>
        <v>6266</v>
      </c>
      <c r="BL16" s="100">
        <f t="shared" si="20"/>
        <v>0.1035748483881264</v>
      </c>
      <c r="BM16" s="37">
        <v>1044</v>
      </c>
      <c r="BN16" s="104">
        <f>'Población Badajoz'!F18</f>
        <v>6197</v>
      </c>
      <c r="BO16" s="100">
        <f t="shared" si="21"/>
        <v>0.16846861384540907</v>
      </c>
      <c r="BP16" s="37">
        <v>657</v>
      </c>
      <c r="BQ16" s="104">
        <f>'Población Badajoz'!E18</f>
        <v>6266</v>
      </c>
      <c r="BR16" s="100">
        <f t="shared" si="22"/>
        <v>0.1048515799553144</v>
      </c>
      <c r="BS16" s="37">
        <v>999</v>
      </c>
      <c r="BT16" s="104">
        <f>'Población Badajoz'!F18</f>
        <v>6197</v>
      </c>
      <c r="BU16" s="100">
        <f t="shared" si="23"/>
        <v>0.16120703566241729</v>
      </c>
    </row>
    <row r="17" spans="1:73" x14ac:dyDescent="0.2">
      <c r="A17" s="33" t="s">
        <v>14</v>
      </c>
      <c r="B17" s="37">
        <v>849</v>
      </c>
      <c r="C17" s="104">
        <f>'Población Badajoz'!E19</f>
        <v>5540</v>
      </c>
      <c r="D17" s="100">
        <f t="shared" si="0"/>
        <v>0.1532490974729242</v>
      </c>
      <c r="E17" s="37">
        <v>1222</v>
      </c>
      <c r="F17" s="104">
        <f>'Población Badajoz'!F19</f>
        <v>5936</v>
      </c>
      <c r="G17" s="100">
        <f t="shared" si="1"/>
        <v>0.20586253369272237</v>
      </c>
      <c r="H17" s="37">
        <v>847</v>
      </c>
      <c r="I17" s="104">
        <f>'Población Badajoz'!E19</f>
        <v>5540</v>
      </c>
      <c r="J17" s="100">
        <f t="shared" si="2"/>
        <v>0.15288808664259929</v>
      </c>
      <c r="K17" s="37">
        <v>1243</v>
      </c>
      <c r="L17" s="104">
        <f>'Población Badajoz'!F19</f>
        <v>5936</v>
      </c>
      <c r="M17" s="100">
        <f t="shared" si="3"/>
        <v>0.20940026954177898</v>
      </c>
      <c r="N17" s="37">
        <v>824</v>
      </c>
      <c r="O17" s="104">
        <f>'Población Badajoz'!E19</f>
        <v>5540</v>
      </c>
      <c r="P17" s="100">
        <f t="shared" si="4"/>
        <v>0.14873646209386282</v>
      </c>
      <c r="Q17" s="37">
        <v>1216</v>
      </c>
      <c r="R17" s="104">
        <f>'Población Badajoz'!F19</f>
        <v>5936</v>
      </c>
      <c r="S17" s="100">
        <f t="shared" si="5"/>
        <v>0.20485175202156333</v>
      </c>
      <c r="T17" s="37">
        <v>809</v>
      </c>
      <c r="U17" s="104">
        <f>'Población Badajoz'!E19</f>
        <v>5540</v>
      </c>
      <c r="V17" s="100">
        <f t="shared" si="6"/>
        <v>0.14602888086642599</v>
      </c>
      <c r="W17" s="37">
        <v>1209</v>
      </c>
      <c r="X17" s="104">
        <f>'Población Badajoz'!F19</f>
        <v>5936</v>
      </c>
      <c r="Y17" s="100">
        <f t="shared" si="7"/>
        <v>0.20367250673854448</v>
      </c>
      <c r="Z17" s="37">
        <v>801</v>
      </c>
      <c r="AA17" s="104">
        <f>'Población Badajoz'!E19</f>
        <v>5540</v>
      </c>
      <c r="AB17" s="100">
        <f t="shared" si="8"/>
        <v>0.14458483754512635</v>
      </c>
      <c r="AC17" s="37">
        <v>1197</v>
      </c>
      <c r="AD17" s="104">
        <f>'Población Badajoz'!F19</f>
        <v>5936</v>
      </c>
      <c r="AE17" s="100">
        <f t="shared" si="9"/>
        <v>0.20165094339622641</v>
      </c>
      <c r="AF17" s="37">
        <v>784</v>
      </c>
      <c r="AG17" s="104">
        <f>'Población Badajoz'!E19</f>
        <v>5540</v>
      </c>
      <c r="AH17" s="100">
        <f t="shared" si="10"/>
        <v>0.14151624548736463</v>
      </c>
      <c r="AI17" s="37">
        <v>1199</v>
      </c>
      <c r="AJ17" s="104">
        <f>'Población Badajoz'!F19</f>
        <v>5936</v>
      </c>
      <c r="AK17" s="100">
        <f t="shared" si="11"/>
        <v>0.20198787061994608</v>
      </c>
      <c r="AL17" s="37">
        <v>755</v>
      </c>
      <c r="AM17" s="104">
        <f>'Población Badajoz'!E19</f>
        <v>5540</v>
      </c>
      <c r="AN17" s="100">
        <f t="shared" si="12"/>
        <v>0.13628158844765342</v>
      </c>
      <c r="AO17" s="37">
        <v>1143</v>
      </c>
      <c r="AP17" s="104">
        <f>'Población Badajoz'!F19</f>
        <v>5936</v>
      </c>
      <c r="AQ17" s="100">
        <f t="shared" si="13"/>
        <v>0.19255390835579514</v>
      </c>
      <c r="AR17" s="37">
        <v>709</v>
      </c>
      <c r="AS17" s="104">
        <f>'Población Badajoz'!E19</f>
        <v>5540</v>
      </c>
      <c r="AT17" s="100">
        <f t="shared" si="14"/>
        <v>0.12797833935018049</v>
      </c>
      <c r="AU17" s="37">
        <v>1074</v>
      </c>
      <c r="AV17" s="104">
        <f>'Población Badajoz'!F19</f>
        <v>5936</v>
      </c>
      <c r="AW17" s="100">
        <f t="shared" si="15"/>
        <v>0.18092991913746631</v>
      </c>
      <c r="AX17" s="37">
        <v>686</v>
      </c>
      <c r="AY17" s="104">
        <f>'Población Badajoz'!E19</f>
        <v>5540</v>
      </c>
      <c r="AZ17" s="100">
        <f t="shared" si="16"/>
        <v>0.12382671480144404</v>
      </c>
      <c r="BA17" s="37">
        <v>1084</v>
      </c>
      <c r="BB17" s="104">
        <f>'Población Badajoz'!F19</f>
        <v>5936</v>
      </c>
      <c r="BC17" s="100">
        <f t="shared" si="17"/>
        <v>0.18261455525606468</v>
      </c>
      <c r="BD17" s="37">
        <v>696</v>
      </c>
      <c r="BE17" s="104">
        <f>'Población Badajoz'!E19</f>
        <v>5540</v>
      </c>
      <c r="BF17" s="100">
        <f t="shared" si="18"/>
        <v>0.1256317689530686</v>
      </c>
      <c r="BG17" s="37">
        <v>1126</v>
      </c>
      <c r="BH17" s="104">
        <f>'Población Badajoz'!F19</f>
        <v>5936</v>
      </c>
      <c r="BI17" s="100">
        <f t="shared" si="19"/>
        <v>0.18969002695417789</v>
      </c>
      <c r="BJ17" s="37">
        <v>705</v>
      </c>
      <c r="BK17" s="104">
        <f>'Población Badajoz'!E19</f>
        <v>5540</v>
      </c>
      <c r="BL17" s="100">
        <f t="shared" si="20"/>
        <v>0.12725631768953069</v>
      </c>
      <c r="BM17" s="37">
        <v>1114</v>
      </c>
      <c r="BN17" s="104">
        <f>'Población Badajoz'!F19</f>
        <v>5936</v>
      </c>
      <c r="BO17" s="100">
        <f t="shared" si="21"/>
        <v>0.18766846361185985</v>
      </c>
      <c r="BP17" s="37">
        <v>710</v>
      </c>
      <c r="BQ17" s="104">
        <f>'Población Badajoz'!E19</f>
        <v>5540</v>
      </c>
      <c r="BR17" s="100">
        <f t="shared" si="22"/>
        <v>0.12815884476534295</v>
      </c>
      <c r="BS17" s="37">
        <v>1081</v>
      </c>
      <c r="BT17" s="104">
        <f>'Población Badajoz'!F19</f>
        <v>5936</v>
      </c>
      <c r="BU17" s="100">
        <f t="shared" si="23"/>
        <v>0.18210916442048516</v>
      </c>
    </row>
    <row r="18" spans="1:73" x14ac:dyDescent="0.2">
      <c r="A18" s="33" t="s">
        <v>15</v>
      </c>
      <c r="B18" s="37">
        <v>856</v>
      </c>
      <c r="C18" s="104">
        <f>'Población Badajoz'!E20</f>
        <v>5228</v>
      </c>
      <c r="D18" s="100">
        <f t="shared" si="0"/>
        <v>0.16373374139250191</v>
      </c>
      <c r="E18" s="37">
        <v>1110</v>
      </c>
      <c r="F18" s="104">
        <f>'Población Badajoz'!F20</f>
        <v>5754</v>
      </c>
      <c r="G18" s="100">
        <f t="shared" si="1"/>
        <v>0.19290928050052136</v>
      </c>
      <c r="H18" s="37">
        <v>851</v>
      </c>
      <c r="I18" s="104">
        <f>'Población Badajoz'!E20</f>
        <v>5228</v>
      </c>
      <c r="J18" s="100">
        <f t="shared" si="2"/>
        <v>0.16277735271614385</v>
      </c>
      <c r="K18" s="37">
        <v>1121</v>
      </c>
      <c r="L18" s="104">
        <f>'Población Badajoz'!F20</f>
        <v>5754</v>
      </c>
      <c r="M18" s="100">
        <f t="shared" si="3"/>
        <v>0.1948209940910671</v>
      </c>
      <c r="N18" s="37">
        <v>848</v>
      </c>
      <c r="O18" s="104">
        <f>'Población Badajoz'!E20</f>
        <v>5228</v>
      </c>
      <c r="P18" s="100">
        <f t="shared" si="4"/>
        <v>0.16220351951032899</v>
      </c>
      <c r="Q18" s="37">
        <v>1144</v>
      </c>
      <c r="R18" s="104">
        <f>'Población Badajoz'!F20</f>
        <v>5754</v>
      </c>
      <c r="S18" s="100">
        <f t="shared" si="5"/>
        <v>0.19881821341675357</v>
      </c>
      <c r="T18" s="37">
        <v>843</v>
      </c>
      <c r="U18" s="104">
        <f>'Población Badajoz'!E20</f>
        <v>5228</v>
      </c>
      <c r="V18" s="100">
        <f t="shared" si="6"/>
        <v>0.16124713083397094</v>
      </c>
      <c r="W18" s="37">
        <v>1149</v>
      </c>
      <c r="X18" s="104">
        <f>'Población Badajoz'!F20</f>
        <v>5754</v>
      </c>
      <c r="Y18" s="100">
        <f t="shared" si="7"/>
        <v>0.19968717413972889</v>
      </c>
      <c r="Z18" s="37">
        <v>812</v>
      </c>
      <c r="AA18" s="104">
        <f>'Población Badajoz'!E20</f>
        <v>5228</v>
      </c>
      <c r="AB18" s="100">
        <f t="shared" si="8"/>
        <v>0.15531752104055088</v>
      </c>
      <c r="AC18" s="37">
        <v>1162</v>
      </c>
      <c r="AD18" s="104">
        <f>'Población Badajoz'!F20</f>
        <v>5754</v>
      </c>
      <c r="AE18" s="100">
        <f t="shared" si="9"/>
        <v>0.20194647201946472</v>
      </c>
      <c r="AF18" s="37">
        <v>815</v>
      </c>
      <c r="AG18" s="104">
        <f>'Población Badajoz'!E20</f>
        <v>5228</v>
      </c>
      <c r="AH18" s="100">
        <f t="shared" si="10"/>
        <v>0.15589135424636572</v>
      </c>
      <c r="AI18" s="37">
        <v>1128</v>
      </c>
      <c r="AJ18" s="104">
        <f>'Población Badajoz'!F20</f>
        <v>5754</v>
      </c>
      <c r="AK18" s="100">
        <f t="shared" si="11"/>
        <v>0.19603753910323254</v>
      </c>
      <c r="AL18" s="37">
        <v>790</v>
      </c>
      <c r="AM18" s="104">
        <f>'Población Badajoz'!E20</f>
        <v>5228</v>
      </c>
      <c r="AN18" s="100">
        <f t="shared" si="12"/>
        <v>0.15110941086457536</v>
      </c>
      <c r="AO18" s="37">
        <v>1088</v>
      </c>
      <c r="AP18" s="104">
        <f>'Población Badajoz'!F20</f>
        <v>5754</v>
      </c>
      <c r="AQ18" s="100">
        <f t="shared" si="13"/>
        <v>0.18908585331942995</v>
      </c>
      <c r="AR18" s="37">
        <v>762</v>
      </c>
      <c r="AS18" s="104">
        <f>'Población Badajoz'!E20</f>
        <v>5228</v>
      </c>
      <c r="AT18" s="100">
        <f t="shared" si="14"/>
        <v>0.14575363427697016</v>
      </c>
      <c r="AU18" s="37">
        <v>1069</v>
      </c>
      <c r="AV18" s="104">
        <f>'Población Badajoz'!F20</f>
        <v>5754</v>
      </c>
      <c r="AW18" s="100">
        <f t="shared" si="15"/>
        <v>0.18578380257212374</v>
      </c>
      <c r="AX18" s="37">
        <v>743</v>
      </c>
      <c r="AY18" s="104">
        <f>'Población Badajoz'!E20</f>
        <v>5228</v>
      </c>
      <c r="AZ18" s="100">
        <f t="shared" si="16"/>
        <v>0.1421193573068095</v>
      </c>
      <c r="BA18" s="37">
        <v>1049</v>
      </c>
      <c r="BB18" s="104">
        <f>'Población Badajoz'!F20</f>
        <v>5754</v>
      </c>
      <c r="BC18" s="100">
        <f t="shared" si="17"/>
        <v>0.18230795968022245</v>
      </c>
      <c r="BD18" s="37">
        <v>758</v>
      </c>
      <c r="BE18" s="104">
        <f>'Población Badajoz'!E20</f>
        <v>5228</v>
      </c>
      <c r="BF18" s="100">
        <f t="shared" si="18"/>
        <v>0.14498852333588369</v>
      </c>
      <c r="BG18" s="37">
        <v>1071</v>
      </c>
      <c r="BH18" s="104">
        <f>'Población Badajoz'!F20</f>
        <v>5754</v>
      </c>
      <c r="BI18" s="100">
        <f t="shared" si="19"/>
        <v>0.18613138686131386</v>
      </c>
      <c r="BJ18" s="37">
        <v>757</v>
      </c>
      <c r="BK18" s="104">
        <f>'Población Badajoz'!E20</f>
        <v>5228</v>
      </c>
      <c r="BL18" s="100">
        <f t="shared" si="20"/>
        <v>0.14479724560061208</v>
      </c>
      <c r="BM18" s="37">
        <v>1078</v>
      </c>
      <c r="BN18" s="104">
        <f>'Población Badajoz'!F20</f>
        <v>5754</v>
      </c>
      <c r="BO18" s="100">
        <f t="shared" si="21"/>
        <v>0.18734793187347931</v>
      </c>
      <c r="BP18" s="37">
        <v>774</v>
      </c>
      <c r="BQ18" s="104">
        <f>'Población Badajoz'!E20</f>
        <v>5228</v>
      </c>
      <c r="BR18" s="100">
        <f t="shared" si="22"/>
        <v>0.14804896710022952</v>
      </c>
      <c r="BS18" s="37">
        <v>1058</v>
      </c>
      <c r="BT18" s="104">
        <f>'Población Badajoz'!F20</f>
        <v>5754</v>
      </c>
      <c r="BU18" s="100">
        <f t="shared" si="23"/>
        <v>0.18387208898157803</v>
      </c>
    </row>
    <row r="19" spans="1:73" x14ac:dyDescent="0.2">
      <c r="A19" s="33" t="s">
        <v>16</v>
      </c>
      <c r="B19" s="37">
        <v>645</v>
      </c>
      <c r="C19" s="104">
        <f>'Población Badajoz'!E21</f>
        <v>4338</v>
      </c>
      <c r="D19" s="100">
        <f t="shared" si="0"/>
        <v>0.14868603042876902</v>
      </c>
      <c r="E19" s="37">
        <v>884</v>
      </c>
      <c r="F19" s="104">
        <f>'Población Badajoz'!F21</f>
        <v>4890</v>
      </c>
      <c r="G19" s="100">
        <f t="shared" si="1"/>
        <v>0.18077709611451942</v>
      </c>
      <c r="H19" s="37">
        <v>655</v>
      </c>
      <c r="I19" s="104">
        <f>'Población Badajoz'!E21</f>
        <v>4338</v>
      </c>
      <c r="J19" s="100">
        <f t="shared" si="2"/>
        <v>0.15099124020285845</v>
      </c>
      <c r="K19" s="37">
        <v>897</v>
      </c>
      <c r="L19" s="104">
        <f>'Población Badajoz'!F21</f>
        <v>4890</v>
      </c>
      <c r="M19" s="100">
        <f t="shared" si="3"/>
        <v>0.18343558282208589</v>
      </c>
      <c r="N19" s="37">
        <v>652</v>
      </c>
      <c r="O19" s="104">
        <f>'Población Badajoz'!E21</f>
        <v>4338</v>
      </c>
      <c r="P19" s="100">
        <f t="shared" si="4"/>
        <v>0.15029967727063162</v>
      </c>
      <c r="Q19" s="37">
        <v>899</v>
      </c>
      <c r="R19" s="104">
        <f>'Población Badajoz'!F21</f>
        <v>4890</v>
      </c>
      <c r="S19" s="100">
        <f t="shared" si="5"/>
        <v>0.18384458077709612</v>
      </c>
      <c r="T19" s="37">
        <v>644</v>
      </c>
      <c r="U19" s="104">
        <f>'Población Badajoz'!E21</f>
        <v>4338</v>
      </c>
      <c r="V19" s="100">
        <f t="shared" si="6"/>
        <v>0.14845550945136007</v>
      </c>
      <c r="W19" s="37">
        <v>914</v>
      </c>
      <c r="X19" s="104">
        <f>'Población Badajoz'!F21</f>
        <v>4890</v>
      </c>
      <c r="Y19" s="100">
        <f t="shared" si="7"/>
        <v>0.18691206543967281</v>
      </c>
      <c r="Z19" s="37">
        <v>651</v>
      </c>
      <c r="AA19" s="104">
        <f>'Población Badajoz'!E21</f>
        <v>4338</v>
      </c>
      <c r="AB19" s="100">
        <f t="shared" si="8"/>
        <v>0.15006915629322268</v>
      </c>
      <c r="AC19" s="37">
        <v>909</v>
      </c>
      <c r="AD19" s="104">
        <f>'Población Badajoz'!F21</f>
        <v>4890</v>
      </c>
      <c r="AE19" s="100">
        <f t="shared" si="9"/>
        <v>0.18588957055214725</v>
      </c>
      <c r="AF19" s="37">
        <v>637</v>
      </c>
      <c r="AG19" s="104">
        <f>'Población Badajoz'!E21</f>
        <v>4338</v>
      </c>
      <c r="AH19" s="100">
        <f t="shared" si="10"/>
        <v>0.14684186260949747</v>
      </c>
      <c r="AI19" s="37">
        <v>909</v>
      </c>
      <c r="AJ19" s="104">
        <f>'Población Badajoz'!F21</f>
        <v>4890</v>
      </c>
      <c r="AK19" s="100">
        <f t="shared" si="11"/>
        <v>0.18588957055214725</v>
      </c>
      <c r="AL19" s="37">
        <v>624</v>
      </c>
      <c r="AM19" s="104">
        <f>'Población Badajoz'!E21</f>
        <v>4338</v>
      </c>
      <c r="AN19" s="100">
        <f t="shared" si="12"/>
        <v>0.14384508990318118</v>
      </c>
      <c r="AO19" s="37">
        <v>866</v>
      </c>
      <c r="AP19" s="104">
        <f>'Población Badajoz'!F21</f>
        <v>4890</v>
      </c>
      <c r="AQ19" s="100">
        <f t="shared" si="13"/>
        <v>0.17709611451942742</v>
      </c>
      <c r="AR19" s="37">
        <v>624</v>
      </c>
      <c r="AS19" s="104">
        <f>'Población Badajoz'!E21</f>
        <v>4338</v>
      </c>
      <c r="AT19" s="100">
        <f t="shared" si="14"/>
        <v>0.14384508990318118</v>
      </c>
      <c r="AU19" s="37">
        <v>819</v>
      </c>
      <c r="AV19" s="104">
        <f>'Población Badajoz'!F21</f>
        <v>4890</v>
      </c>
      <c r="AW19" s="100">
        <f t="shared" si="15"/>
        <v>0.16748466257668712</v>
      </c>
      <c r="AX19" s="37">
        <v>597</v>
      </c>
      <c r="AY19" s="104">
        <f>'Población Badajoz'!E21</f>
        <v>4338</v>
      </c>
      <c r="AZ19" s="100">
        <f t="shared" si="16"/>
        <v>0.13762102351313971</v>
      </c>
      <c r="BA19" s="37">
        <v>809</v>
      </c>
      <c r="BB19" s="104">
        <f>'Población Badajoz'!F21</f>
        <v>4890</v>
      </c>
      <c r="BC19" s="100">
        <f t="shared" si="17"/>
        <v>0.16543967280163599</v>
      </c>
      <c r="BD19" s="37">
        <v>628</v>
      </c>
      <c r="BE19" s="104">
        <f>'Población Badajoz'!E21</f>
        <v>4338</v>
      </c>
      <c r="BF19" s="100">
        <f t="shared" si="18"/>
        <v>0.14476717381281698</v>
      </c>
      <c r="BG19" s="37">
        <v>836</v>
      </c>
      <c r="BH19" s="104">
        <f>'Población Badajoz'!F21</f>
        <v>4890</v>
      </c>
      <c r="BI19" s="100">
        <f t="shared" si="19"/>
        <v>0.17096114519427402</v>
      </c>
      <c r="BJ19" s="37">
        <v>631</v>
      </c>
      <c r="BK19" s="104">
        <f>'Población Badajoz'!E21</f>
        <v>4338</v>
      </c>
      <c r="BL19" s="100">
        <f t="shared" si="20"/>
        <v>0.14545873674504381</v>
      </c>
      <c r="BM19" s="37">
        <v>837</v>
      </c>
      <c r="BN19" s="104">
        <f>'Población Badajoz'!F21</f>
        <v>4890</v>
      </c>
      <c r="BO19" s="100">
        <f t="shared" si="21"/>
        <v>0.17116564417177915</v>
      </c>
      <c r="BP19" s="37">
        <v>646</v>
      </c>
      <c r="BQ19" s="104">
        <f>'Población Badajoz'!E21</f>
        <v>4338</v>
      </c>
      <c r="BR19" s="100">
        <f t="shared" si="22"/>
        <v>0.14891655140617796</v>
      </c>
      <c r="BS19" s="37">
        <v>819</v>
      </c>
      <c r="BT19" s="104">
        <f>'Población Badajoz'!F21</f>
        <v>4890</v>
      </c>
      <c r="BU19" s="100">
        <f t="shared" si="23"/>
        <v>0.16748466257668712</v>
      </c>
    </row>
    <row r="20" spans="1:73" ht="15.75" x14ac:dyDescent="0.25">
      <c r="A20" s="33" t="s">
        <v>3</v>
      </c>
      <c r="B20" s="98">
        <f>SUM(B10:B19)</f>
        <v>6818</v>
      </c>
      <c r="C20" s="98">
        <f>SUM(C10:C19)</f>
        <v>49284</v>
      </c>
      <c r="D20" s="36">
        <f t="shared" si="0"/>
        <v>0.13834104374644915</v>
      </c>
      <c r="E20" s="98">
        <f>SUM(E10:E19)</f>
        <v>9205</v>
      </c>
      <c r="F20" s="98">
        <f>SUM(F10:F19)</f>
        <v>50660</v>
      </c>
      <c r="G20" s="36">
        <f t="shared" si="1"/>
        <v>0.1817015396762732</v>
      </c>
      <c r="H20" s="98">
        <f>SUM(H10:H19)</f>
        <v>6678</v>
      </c>
      <c r="I20" s="98">
        <f>SUM(I10:I19)</f>
        <v>49284</v>
      </c>
      <c r="J20" s="36">
        <f t="shared" si="2"/>
        <v>0.13550036523009495</v>
      </c>
      <c r="K20" s="98">
        <f>SUM(K10:K19)</f>
        <v>9197</v>
      </c>
      <c r="L20" s="98">
        <f>SUM(L10:L19)</f>
        <v>50660</v>
      </c>
      <c r="M20" s="36">
        <f t="shared" si="3"/>
        <v>0.18154362416107384</v>
      </c>
      <c r="N20" s="98">
        <f>SUM(N10:N19)</f>
        <v>6651</v>
      </c>
      <c r="O20" s="98">
        <f>SUM(O10:O19)</f>
        <v>49284</v>
      </c>
      <c r="P20" s="36">
        <f t="shared" si="4"/>
        <v>0.13495252008765524</v>
      </c>
      <c r="Q20" s="98">
        <f>SUM(Q10:Q19)</f>
        <v>9152</v>
      </c>
      <c r="R20" s="98">
        <f>SUM(R10:R19)</f>
        <v>50660</v>
      </c>
      <c r="S20" s="36">
        <f t="shared" si="5"/>
        <v>0.18065534938807737</v>
      </c>
      <c r="T20" s="98">
        <f>SUM(T10:T19)</f>
        <v>6512</v>
      </c>
      <c r="U20" s="98">
        <f>SUM(U10:U19)</f>
        <v>49284</v>
      </c>
      <c r="V20" s="36">
        <f t="shared" si="6"/>
        <v>0.13213213213213212</v>
      </c>
      <c r="W20" s="98">
        <f>SUM(W10:W19)</f>
        <v>9208</v>
      </c>
      <c r="X20" s="98">
        <f>SUM(X10:X19)</f>
        <v>50660</v>
      </c>
      <c r="Y20" s="36">
        <f t="shared" si="7"/>
        <v>0.18176075799447294</v>
      </c>
      <c r="Z20" s="98">
        <f>SUM(Z10:Z19)</f>
        <v>6288</v>
      </c>
      <c r="AA20" s="98">
        <f>SUM(AA10:AA19)</f>
        <v>49284</v>
      </c>
      <c r="AB20" s="36">
        <f t="shared" si="8"/>
        <v>0.12758704650596542</v>
      </c>
      <c r="AC20" s="98">
        <f>SUM(AC10:AC19)</f>
        <v>9053</v>
      </c>
      <c r="AD20" s="98">
        <f>SUM(AD10:AD19)</f>
        <v>50660</v>
      </c>
      <c r="AE20" s="36">
        <f t="shared" si="9"/>
        <v>0.1787011448874852</v>
      </c>
      <c r="AF20" s="98">
        <f>SUM(AF10:AF19)</f>
        <v>6148</v>
      </c>
      <c r="AG20" s="98">
        <f>SUM(AG10:AG19)</f>
        <v>49284</v>
      </c>
      <c r="AH20" s="36">
        <f t="shared" si="10"/>
        <v>0.12474636798961124</v>
      </c>
      <c r="AI20" s="98">
        <f>SUM(AI10:AI19)</f>
        <v>8887</v>
      </c>
      <c r="AJ20" s="98">
        <f>SUM(AJ10:AJ19)</f>
        <v>50660</v>
      </c>
      <c r="AK20" s="36">
        <f t="shared" si="11"/>
        <v>0.1754243979470983</v>
      </c>
      <c r="AL20" s="98">
        <f>SUM(AL10:AL19)</f>
        <v>5631</v>
      </c>
      <c r="AM20" s="98">
        <f>SUM(AM10:AM19)</f>
        <v>49284</v>
      </c>
      <c r="AN20" s="36">
        <f t="shared" si="12"/>
        <v>0.11425614803993182</v>
      </c>
      <c r="AO20" s="98">
        <f>SUM(AO10:AO19)</f>
        <v>8319</v>
      </c>
      <c r="AP20" s="98">
        <f>SUM(AP10:AP19)</f>
        <v>50660</v>
      </c>
      <c r="AQ20" s="36">
        <f t="shared" si="13"/>
        <v>0.16421239636794316</v>
      </c>
      <c r="AR20" s="98">
        <f>SUM(AR10:AR19)</f>
        <v>5306</v>
      </c>
      <c r="AS20" s="98">
        <f>SUM(AS10:AS19)</f>
        <v>49284</v>
      </c>
      <c r="AT20" s="36">
        <f t="shared" si="14"/>
        <v>0.10766171576982388</v>
      </c>
      <c r="AU20" s="98">
        <f>SUM(AU10:AU19)</f>
        <v>7907</v>
      </c>
      <c r="AV20" s="98">
        <f>SUM(AV10:AV19)</f>
        <v>50660</v>
      </c>
      <c r="AW20" s="36">
        <f t="shared" si="15"/>
        <v>0.15607974733517568</v>
      </c>
      <c r="AX20" s="98">
        <f>SUM(AX10:AX19)</f>
        <v>4995</v>
      </c>
      <c r="AY20" s="98">
        <f>SUM(AY10:AY19)</f>
        <v>49284</v>
      </c>
      <c r="AZ20" s="36">
        <f t="shared" si="16"/>
        <v>0.10135135135135136</v>
      </c>
      <c r="BA20" s="98">
        <f>SUM(BA10:BA19)</f>
        <v>7722</v>
      </c>
      <c r="BB20" s="98">
        <f>SUM(BB10:BB19)</f>
        <v>50660</v>
      </c>
      <c r="BC20" s="36">
        <f t="shared" si="17"/>
        <v>0.15242795104619028</v>
      </c>
      <c r="BD20" s="98">
        <f>SUM(BD10:BD19)</f>
        <v>5334</v>
      </c>
      <c r="BE20" s="98">
        <f>SUM(BE10:BE19)</f>
        <v>49284</v>
      </c>
      <c r="BF20" s="36">
        <f t="shared" si="18"/>
        <v>0.10822985147309472</v>
      </c>
      <c r="BG20" s="98">
        <f>SUM(BG10:BG19)</f>
        <v>7994</v>
      </c>
      <c r="BH20" s="98">
        <f>SUM(BH10:BH19)</f>
        <v>50660</v>
      </c>
      <c r="BI20" s="36">
        <f t="shared" si="19"/>
        <v>0.15779707856296882</v>
      </c>
      <c r="BJ20" s="98">
        <f>SUM(BJ10:BJ19)</f>
        <v>5283</v>
      </c>
      <c r="BK20" s="98">
        <f>SUM(BK10:BK19)</f>
        <v>49284</v>
      </c>
      <c r="BL20" s="36">
        <f t="shared" si="20"/>
        <v>0.10719503287070854</v>
      </c>
      <c r="BM20" s="98">
        <f>SUM(BM10:BM19)</f>
        <v>7856</v>
      </c>
      <c r="BN20" s="98">
        <f>SUM(BN10:BN19)</f>
        <v>50660</v>
      </c>
      <c r="BO20" s="36">
        <f t="shared" si="21"/>
        <v>0.1550730359257797</v>
      </c>
      <c r="BP20" s="98">
        <f>SUM(BP10:BP19)</f>
        <v>5289</v>
      </c>
      <c r="BQ20" s="98">
        <f>SUM(BQ10:BQ19)</f>
        <v>49284</v>
      </c>
      <c r="BR20" s="36">
        <f t="shared" si="22"/>
        <v>0.10731677623569516</v>
      </c>
      <c r="BS20" s="98">
        <f>SUM(BS10:BS19)</f>
        <v>7508</v>
      </c>
      <c r="BT20" s="98">
        <f>SUM(BT10:BT19)</f>
        <v>50660</v>
      </c>
      <c r="BU20" s="36">
        <f t="shared" si="23"/>
        <v>0.14820371101460719</v>
      </c>
    </row>
    <row r="21" spans="1:73" x14ac:dyDescent="0.2">
      <c r="AH21" s="16"/>
    </row>
    <row r="24" spans="1:73" x14ac:dyDescent="0.2">
      <c r="K24" s="32" t="s">
        <v>137</v>
      </c>
      <c r="L24" s="32" t="s">
        <v>104</v>
      </c>
      <c r="M24" s="32" t="s">
        <v>110</v>
      </c>
    </row>
    <row r="25" spans="1:73" x14ac:dyDescent="0.2">
      <c r="K25" s="32" t="s">
        <v>72</v>
      </c>
      <c r="L25" s="66">
        <f>B20+E20</f>
        <v>16023</v>
      </c>
      <c r="M25" s="32">
        <f>0</f>
        <v>0</v>
      </c>
    </row>
    <row r="26" spans="1:73" x14ac:dyDescent="0.2">
      <c r="A26" s="32"/>
      <c r="B26" s="40" t="s">
        <v>71</v>
      </c>
      <c r="C26" s="40" t="s">
        <v>2</v>
      </c>
      <c r="K26" s="32" t="s">
        <v>73</v>
      </c>
      <c r="L26" s="61">
        <f>H20+K20</f>
        <v>15875</v>
      </c>
      <c r="M26" s="61">
        <f>L26-L25</f>
        <v>-148</v>
      </c>
    </row>
    <row r="27" spans="1:73" x14ac:dyDescent="0.2">
      <c r="A27" s="33" t="s">
        <v>117</v>
      </c>
      <c r="B27" s="35">
        <f>D20</f>
        <v>0.13834104374644915</v>
      </c>
      <c r="C27" s="35">
        <f>G20</f>
        <v>0.1817015396762732</v>
      </c>
      <c r="D27" s="16">
        <f>C27-B27</f>
        <v>4.336049592982405E-2</v>
      </c>
      <c r="E27" s="24"/>
      <c r="K27" s="32" t="s">
        <v>74</v>
      </c>
      <c r="L27" s="66">
        <f>N20+Q20</f>
        <v>15803</v>
      </c>
      <c r="M27" s="61">
        <f t="shared" ref="M27:M36" si="24">L27-L26</f>
        <v>-72</v>
      </c>
    </row>
    <row r="28" spans="1:73" x14ac:dyDescent="0.2">
      <c r="A28" s="33" t="s">
        <v>118</v>
      </c>
      <c r="B28" s="35">
        <f>J20</f>
        <v>0.13550036523009495</v>
      </c>
      <c r="C28" s="35">
        <f>M20</f>
        <v>0.18154362416107384</v>
      </c>
      <c r="D28" s="16">
        <f t="shared" ref="D28:D38" si="25">C28-B28</f>
        <v>4.6043258930978881E-2</v>
      </c>
      <c r="K28" s="32" t="s">
        <v>75</v>
      </c>
      <c r="L28" s="66">
        <f>T20+W20</f>
        <v>15720</v>
      </c>
      <c r="M28" s="61">
        <f t="shared" si="24"/>
        <v>-83</v>
      </c>
    </row>
    <row r="29" spans="1:73" x14ac:dyDescent="0.2">
      <c r="A29" s="33" t="s">
        <v>119</v>
      </c>
      <c r="B29" s="35">
        <f>P20</f>
        <v>0.13495252008765524</v>
      </c>
      <c r="C29" s="35">
        <f>S20</f>
        <v>0.18065534938807737</v>
      </c>
      <c r="D29" s="16">
        <f t="shared" si="25"/>
        <v>4.5702829300422132E-2</v>
      </c>
      <c r="K29" s="32" t="s">
        <v>76</v>
      </c>
      <c r="L29" s="66">
        <f>Z20+AC20</f>
        <v>15341</v>
      </c>
      <c r="M29" s="61">
        <f t="shared" si="24"/>
        <v>-379</v>
      </c>
    </row>
    <row r="30" spans="1:73" x14ac:dyDescent="0.2">
      <c r="A30" s="33" t="s">
        <v>120</v>
      </c>
      <c r="B30" s="35">
        <f>V20</f>
        <v>0.13213213213213212</v>
      </c>
      <c r="C30" s="35">
        <f>Y20</f>
        <v>0.18176075799447294</v>
      </c>
      <c r="D30" s="16">
        <f t="shared" si="25"/>
        <v>4.9628625862340819E-2</v>
      </c>
      <c r="K30" s="32" t="s">
        <v>77</v>
      </c>
      <c r="L30" s="66">
        <f>AF20+AI20</f>
        <v>15035</v>
      </c>
      <c r="M30" s="61">
        <f t="shared" si="24"/>
        <v>-306</v>
      </c>
    </row>
    <row r="31" spans="1:73" x14ac:dyDescent="0.2">
      <c r="A31" s="33" t="s">
        <v>121</v>
      </c>
      <c r="B31" s="35">
        <f>AB20</f>
        <v>0.12758704650596542</v>
      </c>
      <c r="C31" s="35">
        <f>AE20</f>
        <v>0.1787011448874852</v>
      </c>
      <c r="D31" s="16">
        <f t="shared" si="25"/>
        <v>5.1114098381519785E-2</v>
      </c>
      <c r="K31" s="32" t="s">
        <v>78</v>
      </c>
      <c r="L31" s="66">
        <f>AL20+AO20</f>
        <v>13950</v>
      </c>
      <c r="M31" s="61">
        <f t="shared" si="24"/>
        <v>-1085</v>
      </c>
    </row>
    <row r="32" spans="1:73" x14ac:dyDescent="0.2">
      <c r="A32" s="33" t="s">
        <v>122</v>
      </c>
      <c r="B32" s="35">
        <f>AH20</f>
        <v>0.12474636798961124</v>
      </c>
      <c r="C32" s="35">
        <f>AK20</f>
        <v>0.1754243979470983</v>
      </c>
      <c r="D32" s="16">
        <f t="shared" si="25"/>
        <v>5.0678029957487061E-2</v>
      </c>
      <c r="K32" s="32" t="s">
        <v>79</v>
      </c>
      <c r="L32" s="66">
        <f>AR20+AU20</f>
        <v>13213</v>
      </c>
      <c r="M32" s="61">
        <f t="shared" si="24"/>
        <v>-737</v>
      </c>
    </row>
    <row r="33" spans="1:13" x14ac:dyDescent="0.2">
      <c r="A33" s="33" t="s">
        <v>123</v>
      </c>
      <c r="B33" s="35">
        <f>AN20</f>
        <v>0.11425614803993182</v>
      </c>
      <c r="C33" s="35">
        <f>AQ20</f>
        <v>0.16421239636794316</v>
      </c>
      <c r="D33" s="16">
        <f t="shared" si="25"/>
        <v>4.9956248328011335E-2</v>
      </c>
      <c r="K33" s="32" t="s">
        <v>80</v>
      </c>
      <c r="L33" s="66">
        <f>AX20+BA20</f>
        <v>12717</v>
      </c>
      <c r="M33" s="61">
        <f t="shared" si="24"/>
        <v>-496</v>
      </c>
    </row>
    <row r="34" spans="1:13" x14ac:dyDescent="0.2">
      <c r="A34" s="33" t="s">
        <v>124</v>
      </c>
      <c r="B34" s="35">
        <f>AT20</f>
        <v>0.10766171576982388</v>
      </c>
      <c r="C34" s="35">
        <f>AW20</f>
        <v>0.15607974733517568</v>
      </c>
      <c r="D34" s="16">
        <f t="shared" si="25"/>
        <v>4.8418031565351807E-2</v>
      </c>
      <c r="K34" s="32" t="s">
        <v>83</v>
      </c>
      <c r="L34" s="61">
        <f>BD20+BG20</f>
        <v>13328</v>
      </c>
      <c r="M34" s="61">
        <f t="shared" si="24"/>
        <v>611</v>
      </c>
    </row>
    <row r="35" spans="1:13" x14ac:dyDescent="0.2">
      <c r="A35" s="33" t="s">
        <v>125</v>
      </c>
      <c r="B35" s="35">
        <f>AZ20</f>
        <v>0.10135135135135136</v>
      </c>
      <c r="C35" s="35">
        <f>BC20</f>
        <v>0.15242795104619028</v>
      </c>
      <c r="D35" s="16">
        <f t="shared" si="25"/>
        <v>5.1076599694838923E-2</v>
      </c>
      <c r="K35" s="32" t="s">
        <v>81</v>
      </c>
      <c r="L35" s="61">
        <f>BJ20+BM20</f>
        <v>13139</v>
      </c>
      <c r="M35" s="61">
        <f t="shared" si="24"/>
        <v>-189</v>
      </c>
    </row>
    <row r="36" spans="1:13" x14ac:dyDescent="0.2">
      <c r="A36" s="33" t="s">
        <v>126</v>
      </c>
      <c r="B36" s="35">
        <f>BF20</f>
        <v>0.10822985147309472</v>
      </c>
      <c r="C36" s="35">
        <f>BI20</f>
        <v>0.15779707856296882</v>
      </c>
      <c r="D36" s="16">
        <f t="shared" si="25"/>
        <v>4.95672270898741E-2</v>
      </c>
      <c r="K36" s="32" t="s">
        <v>82</v>
      </c>
      <c r="L36" s="61">
        <f>BP20+BS20</f>
        <v>12797</v>
      </c>
      <c r="M36" s="61">
        <f t="shared" si="24"/>
        <v>-342</v>
      </c>
    </row>
    <row r="37" spans="1:13" x14ac:dyDescent="0.2">
      <c r="A37" s="33" t="s">
        <v>127</v>
      </c>
      <c r="B37" s="35">
        <f>BL20</f>
        <v>0.10719503287070854</v>
      </c>
      <c r="C37" s="35">
        <f>BO20</f>
        <v>0.1550730359257797</v>
      </c>
      <c r="D37" s="16">
        <f t="shared" si="25"/>
        <v>4.7878003055071158E-2</v>
      </c>
    </row>
    <row r="38" spans="1:13" x14ac:dyDescent="0.2">
      <c r="A38" s="33" t="s">
        <v>128</v>
      </c>
      <c r="B38" s="35">
        <f>BR20</f>
        <v>0.10731677623569516</v>
      </c>
      <c r="C38" s="35">
        <f>BU20</f>
        <v>0.14820371101460719</v>
      </c>
      <c r="D38" s="16">
        <f t="shared" si="25"/>
        <v>4.0886934778912032E-2</v>
      </c>
    </row>
    <row r="39" spans="1:13" x14ac:dyDescent="0.2">
      <c r="B39" s="16">
        <f>B27-B38</f>
        <v>3.1024267510753989E-2</v>
      </c>
      <c r="C39" s="16">
        <f>C27-C38</f>
        <v>3.3497828661666007E-2</v>
      </c>
      <c r="D39" s="16">
        <f>C27-C38</f>
        <v>3.3497828661666007E-2</v>
      </c>
    </row>
    <row r="41" spans="1:13" x14ac:dyDescent="0.2">
      <c r="B41" s="16"/>
      <c r="C41" s="16"/>
    </row>
    <row r="43" spans="1:13" ht="12.75" customHeight="1" x14ac:dyDescent="0.2">
      <c r="D43" s="131" t="s">
        <v>144</v>
      </c>
      <c r="E43" s="131"/>
      <c r="F43" s="131"/>
      <c r="G43" s="131"/>
      <c r="H43" s="131"/>
      <c r="I43" s="131"/>
      <c r="J43" s="56"/>
    </row>
    <row r="44" spans="1:13" x14ac:dyDescent="0.2">
      <c r="D44" s="131"/>
      <c r="E44" s="131"/>
      <c r="F44" s="131"/>
      <c r="G44" s="131"/>
      <c r="H44" s="131"/>
      <c r="I44" s="131"/>
      <c r="J44" s="56"/>
    </row>
    <row r="45" spans="1:13" x14ac:dyDescent="0.2">
      <c r="D45" s="131"/>
      <c r="E45" s="131"/>
      <c r="F45" s="131"/>
      <c r="G45" s="131"/>
      <c r="H45" s="131"/>
      <c r="I45" s="131"/>
      <c r="J45" s="56"/>
    </row>
    <row r="51" spans="1:10" x14ac:dyDescent="0.2">
      <c r="A51" s="128" t="s">
        <v>101</v>
      </c>
      <c r="B51" s="127" t="s">
        <v>145</v>
      </c>
      <c r="C51" s="127"/>
      <c r="D51" s="127"/>
      <c r="E51" s="127"/>
      <c r="F51" s="127"/>
      <c r="G51" s="127"/>
      <c r="H51" s="127"/>
      <c r="I51" s="127"/>
      <c r="J51" s="127"/>
    </row>
    <row r="52" spans="1:10" x14ac:dyDescent="0.2">
      <c r="A52" s="129"/>
      <c r="B52" s="127" t="s">
        <v>26</v>
      </c>
      <c r="C52" s="127"/>
      <c r="D52" s="127"/>
      <c r="E52" s="127" t="s">
        <v>27</v>
      </c>
      <c r="F52" s="127"/>
      <c r="G52" s="127"/>
      <c r="H52" s="127" t="s">
        <v>60</v>
      </c>
      <c r="I52" s="127"/>
      <c r="J52" s="127"/>
    </row>
    <row r="53" spans="1:10" ht="51" x14ac:dyDescent="0.2">
      <c r="A53" s="130"/>
      <c r="B53" s="57" t="s">
        <v>23</v>
      </c>
      <c r="C53" s="57" t="s">
        <v>24</v>
      </c>
      <c r="D53" s="30" t="s">
        <v>25</v>
      </c>
      <c r="E53" s="57" t="s">
        <v>28</v>
      </c>
      <c r="F53" s="57" t="s">
        <v>24</v>
      </c>
      <c r="G53" s="30" t="s">
        <v>29</v>
      </c>
      <c r="H53" s="57" t="s">
        <v>104</v>
      </c>
      <c r="I53" s="57" t="s">
        <v>24</v>
      </c>
      <c r="J53" s="30" t="s">
        <v>105</v>
      </c>
    </row>
    <row r="54" spans="1:10" x14ac:dyDescent="0.2">
      <c r="A54" s="33" t="s">
        <v>7</v>
      </c>
      <c r="B54" s="27">
        <f>(B10+H10+N10+T10+Z10+AF10+AL10+AR10+AX10+BD10+BJ10+BP10)/12</f>
        <v>117.33333333333333</v>
      </c>
      <c r="C54" s="27">
        <f>'Población Badajoz'!E12</f>
        <v>3246</v>
      </c>
      <c r="D54" s="35">
        <f>B54/C54</f>
        <v>3.6147052782912303E-2</v>
      </c>
      <c r="E54" s="27">
        <f>(E10+K10+Q10+W10+AC10+AI10+AO10+AU10+BA10+BG10+BM10+BS10)/12</f>
        <v>93.416666666666671</v>
      </c>
      <c r="F54" s="27">
        <f>'Población Badajoz'!F12</f>
        <v>3073</v>
      </c>
      <c r="G54" s="35">
        <f>E54/F54</f>
        <v>3.0399175615576528E-2</v>
      </c>
      <c r="H54" s="27">
        <f>B54+E54</f>
        <v>210.75</v>
      </c>
      <c r="I54" s="27">
        <f>C54+F54</f>
        <v>6319</v>
      </c>
      <c r="J54" s="35">
        <f>H54/I54</f>
        <v>3.3351796170280106E-2</v>
      </c>
    </row>
    <row r="55" spans="1:10" x14ac:dyDescent="0.2">
      <c r="A55" s="33" t="s">
        <v>8</v>
      </c>
      <c r="B55" s="97">
        <f t="shared" ref="B55:B64" si="26">(B11+H11+N11+T11+Z11+AF11+AL11+AR11+AX11+BD11+BJ11+BP11)/12</f>
        <v>381.08333333333331</v>
      </c>
      <c r="C55" s="27">
        <f>'Población Badajoz'!E13</f>
        <v>3987</v>
      </c>
      <c r="D55" s="35">
        <f t="shared" ref="D55:D64" si="27">B55/C55</f>
        <v>9.5581473120976507E-2</v>
      </c>
      <c r="E55" s="97">
        <f t="shared" ref="E55:E64" si="28">(E11+K11+Q11+W11+AC11+AI11+AO11+AU11+BA11+BG11+BM11+BS11)/12</f>
        <v>414.91666666666669</v>
      </c>
      <c r="F55" s="27">
        <f>'Población Badajoz'!F13</f>
        <v>3837</v>
      </c>
      <c r="G55" s="35">
        <f t="shared" ref="G55:G64" si="29">E55/F55</f>
        <v>0.10813569629050473</v>
      </c>
      <c r="H55" s="27">
        <f t="shared" ref="H55:H64" si="30">B55+E55</f>
        <v>796</v>
      </c>
      <c r="I55" s="27">
        <f>C55+F55</f>
        <v>7824</v>
      </c>
      <c r="J55" s="35">
        <f t="shared" ref="J55:J64" si="31">H55/I55</f>
        <v>0.10173824130879346</v>
      </c>
    </row>
    <row r="56" spans="1:10" x14ac:dyDescent="0.2">
      <c r="A56" s="33" t="s">
        <v>9</v>
      </c>
      <c r="B56" s="97">
        <f t="shared" si="26"/>
        <v>642</v>
      </c>
      <c r="C56" s="27">
        <f>'Población Badajoz'!E14</f>
        <v>4354</v>
      </c>
      <c r="D56" s="35">
        <f t="shared" si="27"/>
        <v>0.14745062011943041</v>
      </c>
      <c r="E56" s="97">
        <f t="shared" si="28"/>
        <v>800.5</v>
      </c>
      <c r="F56" s="27">
        <f>'Población Badajoz'!F14</f>
        <v>4181</v>
      </c>
      <c r="G56" s="35">
        <f t="shared" si="29"/>
        <v>0.19146137287730208</v>
      </c>
      <c r="H56" s="27">
        <f t="shared" si="30"/>
        <v>1442.5</v>
      </c>
      <c r="I56" s="27">
        <f t="shared" ref="I56:I64" si="32">C56+F56</f>
        <v>8535</v>
      </c>
      <c r="J56" s="35">
        <f t="shared" si="31"/>
        <v>0.1690099589923843</v>
      </c>
    </row>
    <row r="57" spans="1:10" x14ac:dyDescent="0.2">
      <c r="A57" s="33" t="s">
        <v>10</v>
      </c>
      <c r="B57" s="97">
        <f t="shared" si="26"/>
        <v>657.58333333333337</v>
      </c>
      <c r="C57" s="27">
        <f>'Población Badajoz'!E15</f>
        <v>4727</v>
      </c>
      <c r="D57" s="35">
        <f t="shared" si="27"/>
        <v>0.13911219237007263</v>
      </c>
      <c r="E57" s="97">
        <f t="shared" si="28"/>
        <v>925.75</v>
      </c>
      <c r="F57" s="27">
        <f>'Población Badajoz'!F15</f>
        <v>4708</v>
      </c>
      <c r="G57" s="35">
        <f t="shared" si="29"/>
        <v>0.19663338997451146</v>
      </c>
      <c r="H57" s="27">
        <f t="shared" si="30"/>
        <v>1583.3333333333335</v>
      </c>
      <c r="I57" s="27">
        <f t="shared" si="32"/>
        <v>9435</v>
      </c>
      <c r="J57" s="35">
        <f t="shared" si="31"/>
        <v>0.16781487369722664</v>
      </c>
    </row>
    <row r="58" spans="1:10" x14ac:dyDescent="0.2">
      <c r="A58" s="33" t="s">
        <v>11</v>
      </c>
      <c r="B58" s="97">
        <f t="shared" si="26"/>
        <v>563.08333333333337</v>
      </c>
      <c r="C58" s="27">
        <f>'Población Badajoz'!E16</f>
        <v>5413</v>
      </c>
      <c r="D58" s="35">
        <f t="shared" si="27"/>
        <v>0.10402426257774494</v>
      </c>
      <c r="E58" s="97">
        <f t="shared" si="28"/>
        <v>972.41666666666663</v>
      </c>
      <c r="F58" s="27">
        <f>'Población Badajoz'!F16</f>
        <v>5676</v>
      </c>
      <c r="G58" s="35">
        <f t="shared" si="29"/>
        <v>0.17132076579750999</v>
      </c>
      <c r="H58" s="27">
        <f t="shared" si="30"/>
        <v>1535.5</v>
      </c>
      <c r="I58" s="27">
        <f t="shared" si="32"/>
        <v>11089</v>
      </c>
      <c r="J58" s="35">
        <f t="shared" si="31"/>
        <v>0.13847055640725042</v>
      </c>
    </row>
    <row r="59" spans="1:10" x14ac:dyDescent="0.2">
      <c r="A59" s="33" t="s">
        <v>12</v>
      </c>
      <c r="B59" s="97">
        <f t="shared" si="26"/>
        <v>611.75</v>
      </c>
      <c r="C59" s="27">
        <f>'Población Badajoz'!E17</f>
        <v>6185</v>
      </c>
      <c r="D59" s="35">
        <f t="shared" si="27"/>
        <v>9.8908649959579625E-2</v>
      </c>
      <c r="E59" s="97">
        <f t="shared" si="28"/>
        <v>1058.75</v>
      </c>
      <c r="F59" s="27">
        <f>'Población Badajoz'!F17</f>
        <v>6408</v>
      </c>
      <c r="G59" s="35">
        <f t="shared" si="29"/>
        <v>0.16522315855181025</v>
      </c>
      <c r="H59" s="27">
        <f t="shared" si="30"/>
        <v>1670.5</v>
      </c>
      <c r="I59" s="27">
        <f t="shared" si="32"/>
        <v>12593</v>
      </c>
      <c r="J59" s="35">
        <f t="shared" si="31"/>
        <v>0.1326530612244898</v>
      </c>
    </row>
    <row r="60" spans="1:10" x14ac:dyDescent="0.2">
      <c r="A60" s="33" t="s">
        <v>13</v>
      </c>
      <c r="B60" s="97">
        <f t="shared" si="26"/>
        <v>736.75</v>
      </c>
      <c r="C60" s="27">
        <f>'Población Badajoz'!E18</f>
        <v>6266</v>
      </c>
      <c r="D60" s="35">
        <f t="shared" si="27"/>
        <v>0.11757899776571976</v>
      </c>
      <c r="E60" s="97">
        <f t="shared" si="28"/>
        <v>1107.1666666666667</v>
      </c>
      <c r="F60" s="27">
        <f>'Población Badajoz'!F18</f>
        <v>6197</v>
      </c>
      <c r="G60" s="35">
        <f t="shared" si="29"/>
        <v>0.17866171803560865</v>
      </c>
      <c r="H60" s="27">
        <f t="shared" si="30"/>
        <v>1843.9166666666667</v>
      </c>
      <c r="I60" s="27">
        <f t="shared" si="32"/>
        <v>12463</v>
      </c>
      <c r="J60" s="35">
        <f t="shared" si="31"/>
        <v>0.14795126908983927</v>
      </c>
    </row>
    <row r="61" spans="1:10" x14ac:dyDescent="0.2">
      <c r="A61" s="33" t="s">
        <v>14</v>
      </c>
      <c r="B61" s="97">
        <f t="shared" si="26"/>
        <v>764.58333333333337</v>
      </c>
      <c r="C61" s="27">
        <f>'Población Badajoz'!E19</f>
        <v>5540</v>
      </c>
      <c r="D61" s="35">
        <f t="shared" si="27"/>
        <v>0.13801143200962696</v>
      </c>
      <c r="E61" s="97">
        <f t="shared" si="28"/>
        <v>1159</v>
      </c>
      <c r="F61" s="27">
        <f>'Población Badajoz'!F19</f>
        <v>5936</v>
      </c>
      <c r="G61" s="35">
        <f t="shared" si="29"/>
        <v>0.19524932614555257</v>
      </c>
      <c r="H61" s="27">
        <f t="shared" si="30"/>
        <v>1923.5833333333335</v>
      </c>
      <c r="I61" s="27">
        <f t="shared" si="32"/>
        <v>11476</v>
      </c>
      <c r="J61" s="35">
        <f t="shared" si="31"/>
        <v>0.16761792726850239</v>
      </c>
    </row>
    <row r="62" spans="1:10" x14ac:dyDescent="0.2">
      <c r="A62" s="33" t="s">
        <v>15</v>
      </c>
      <c r="B62" s="97">
        <f t="shared" si="26"/>
        <v>800.75</v>
      </c>
      <c r="C62" s="27">
        <f>'Población Badajoz'!E20</f>
        <v>5228</v>
      </c>
      <c r="D62" s="35">
        <f t="shared" si="27"/>
        <v>0.15316564651874523</v>
      </c>
      <c r="E62" s="97">
        <f t="shared" si="28"/>
        <v>1102.25</v>
      </c>
      <c r="F62" s="27">
        <f>'Población Badajoz'!F20</f>
        <v>5754</v>
      </c>
      <c r="G62" s="35">
        <f t="shared" si="29"/>
        <v>0.19156239137990963</v>
      </c>
      <c r="H62" s="27">
        <f t="shared" si="30"/>
        <v>1903</v>
      </c>
      <c r="I62" s="27">
        <f t="shared" si="32"/>
        <v>10982</v>
      </c>
      <c r="J62" s="35">
        <f t="shared" si="31"/>
        <v>0.17328355490803132</v>
      </c>
    </row>
    <row r="63" spans="1:10" x14ac:dyDescent="0.2">
      <c r="A63" s="33" t="s">
        <v>16</v>
      </c>
      <c r="B63" s="97">
        <f t="shared" si="26"/>
        <v>636.16666666666663</v>
      </c>
      <c r="C63" s="27">
        <f>'Población Badajoz'!E21</f>
        <v>4338</v>
      </c>
      <c r="D63" s="35">
        <f t="shared" si="27"/>
        <v>0.14664976179499001</v>
      </c>
      <c r="E63" s="97">
        <f t="shared" si="28"/>
        <v>866.5</v>
      </c>
      <c r="F63" s="27">
        <f>'Población Badajoz'!F21</f>
        <v>4890</v>
      </c>
      <c r="G63" s="35">
        <f t="shared" si="29"/>
        <v>0.17719836400817995</v>
      </c>
      <c r="H63" s="27">
        <f t="shared" si="30"/>
        <v>1502.6666666666665</v>
      </c>
      <c r="I63" s="27">
        <f t="shared" si="32"/>
        <v>9228</v>
      </c>
      <c r="J63" s="35">
        <f t="shared" si="31"/>
        <v>0.16283774021095215</v>
      </c>
    </row>
    <row r="64" spans="1:10" x14ac:dyDescent="0.2">
      <c r="A64" s="33" t="s">
        <v>3</v>
      </c>
      <c r="B64" s="97">
        <f t="shared" si="26"/>
        <v>5911.083333333333</v>
      </c>
      <c r="C64" s="27">
        <f>SUM(C54:C63)</f>
        <v>49284</v>
      </c>
      <c r="D64" s="35">
        <f t="shared" si="27"/>
        <v>0.11993919595270947</v>
      </c>
      <c r="E64" s="97">
        <f t="shared" si="28"/>
        <v>8500.6666666666661</v>
      </c>
      <c r="F64" s="27">
        <f>SUM(F54:F63)</f>
        <v>50660</v>
      </c>
      <c r="G64" s="35">
        <f t="shared" si="29"/>
        <v>0.16779839452559547</v>
      </c>
      <c r="H64" s="27">
        <f t="shared" si="30"/>
        <v>14411.75</v>
      </c>
      <c r="I64" s="27">
        <f t="shared" si="32"/>
        <v>99944</v>
      </c>
      <c r="J64" s="35">
        <f t="shared" si="31"/>
        <v>0.14419825102057152</v>
      </c>
    </row>
  </sheetData>
  <mergeCells count="44">
    <mergeCell ref="A3:J4"/>
    <mergeCell ref="B8:D8"/>
    <mergeCell ref="E8:G8"/>
    <mergeCell ref="B7:G7"/>
    <mergeCell ref="H7:M7"/>
    <mergeCell ref="H8:J8"/>
    <mergeCell ref="A7:A9"/>
    <mergeCell ref="N7:S7"/>
    <mergeCell ref="N8:P8"/>
    <mergeCell ref="Q8:S8"/>
    <mergeCell ref="A51:A53"/>
    <mergeCell ref="B52:D52"/>
    <mergeCell ref="E52:G52"/>
    <mergeCell ref="D43:I45"/>
    <mergeCell ref="K8:M8"/>
    <mergeCell ref="H52:J52"/>
    <mergeCell ref="B51:J51"/>
    <mergeCell ref="AU8:AW8"/>
    <mergeCell ref="T7:Y7"/>
    <mergeCell ref="T8:V8"/>
    <mergeCell ref="W8:Y8"/>
    <mergeCell ref="AO8:AQ8"/>
    <mergeCell ref="AF8:AH8"/>
    <mergeCell ref="AI8:AK8"/>
    <mergeCell ref="Z7:AE7"/>
    <mergeCell ref="Z8:AB8"/>
    <mergeCell ref="AC8:AE8"/>
    <mergeCell ref="AF7:AK7"/>
    <mergeCell ref="BP7:BU7"/>
    <mergeCell ref="BP8:BR8"/>
    <mergeCell ref="BS8:BU8"/>
    <mergeCell ref="AL7:AQ7"/>
    <mergeCell ref="AL8:AN8"/>
    <mergeCell ref="BG8:BI8"/>
    <mergeCell ref="BJ7:BO7"/>
    <mergeCell ref="BJ8:BL8"/>
    <mergeCell ref="BM8:BO8"/>
    <mergeCell ref="BD8:BF8"/>
    <mergeCell ref="BD7:BI7"/>
    <mergeCell ref="AX7:BC7"/>
    <mergeCell ref="AX8:AZ8"/>
    <mergeCell ref="BA8:BC8"/>
    <mergeCell ref="AR7:AW7"/>
    <mergeCell ref="AR8:AT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100"/>
  <sheetViews>
    <sheetView zoomScaleNormal="100" workbookViewId="0">
      <selection activeCell="A3" sqref="A3:H4"/>
    </sheetView>
  </sheetViews>
  <sheetFormatPr baseColWidth="10" defaultColWidth="13.5703125" defaultRowHeight="12.75" x14ac:dyDescent="0.2"/>
  <cols>
    <col min="1" max="1" width="13" style="17" customWidth="1"/>
    <col min="2" max="2" width="17.7109375" style="17" bestFit="1" customWidth="1"/>
    <col min="3" max="3" width="13.5703125" style="17"/>
    <col min="4" max="4" width="15.85546875" style="17" customWidth="1"/>
    <col min="5" max="16384" width="13.5703125" style="17"/>
  </cols>
  <sheetData>
    <row r="1" spans="1:73" ht="15.75" x14ac:dyDescent="0.25">
      <c r="A1" s="83" t="s">
        <v>107</v>
      </c>
    </row>
    <row r="2" spans="1:73" s="24" customFormat="1" ht="15.75" x14ac:dyDescent="0.25">
      <c r="A2" s="25"/>
    </row>
    <row r="3" spans="1:73" s="18" customFormat="1" ht="16.5" customHeight="1" x14ac:dyDescent="0.2">
      <c r="A3" s="123" t="s">
        <v>142</v>
      </c>
      <c r="B3" s="123"/>
      <c r="C3" s="123"/>
      <c r="D3" s="123"/>
      <c r="E3" s="123"/>
      <c r="F3" s="123"/>
      <c r="G3" s="123"/>
      <c r="H3" s="123"/>
    </row>
    <row r="4" spans="1:73" x14ac:dyDescent="0.2">
      <c r="A4" s="123"/>
      <c r="B4" s="123"/>
      <c r="C4" s="123"/>
      <c r="D4" s="123"/>
      <c r="E4" s="123"/>
      <c r="F4" s="123"/>
      <c r="G4" s="123"/>
      <c r="H4" s="123"/>
    </row>
    <row r="5" spans="1:73" s="24" customFormat="1" ht="15" x14ac:dyDescent="0.25">
      <c r="A5" s="53"/>
      <c r="B5" s="53"/>
      <c r="C5" s="53"/>
      <c r="D5" s="53"/>
      <c r="E5" s="53"/>
      <c r="F5" s="53"/>
      <c r="G5" s="53"/>
      <c r="H5" s="53"/>
    </row>
    <row r="7" spans="1:73" x14ac:dyDescent="0.2">
      <c r="A7" s="128" t="s">
        <v>101</v>
      </c>
      <c r="B7" s="127" t="s">
        <v>22</v>
      </c>
      <c r="C7" s="127"/>
      <c r="D7" s="127"/>
      <c r="E7" s="127"/>
      <c r="F7" s="127"/>
      <c r="G7" s="127"/>
      <c r="H7" s="127" t="s">
        <v>40</v>
      </c>
      <c r="I7" s="127"/>
      <c r="J7" s="127"/>
      <c r="K7" s="127"/>
      <c r="L7" s="127"/>
      <c r="M7" s="127"/>
      <c r="N7" s="127" t="s">
        <v>39</v>
      </c>
      <c r="O7" s="127"/>
      <c r="P7" s="127"/>
      <c r="Q7" s="127"/>
      <c r="R7" s="127"/>
      <c r="S7" s="127"/>
      <c r="T7" s="127" t="s">
        <v>38</v>
      </c>
      <c r="U7" s="127"/>
      <c r="V7" s="127"/>
      <c r="W7" s="127"/>
      <c r="X7" s="127"/>
      <c r="Y7" s="127"/>
      <c r="Z7" s="127" t="s">
        <v>37</v>
      </c>
      <c r="AA7" s="127"/>
      <c r="AB7" s="127"/>
      <c r="AC7" s="127"/>
      <c r="AD7" s="127"/>
      <c r="AE7" s="127"/>
      <c r="AF7" s="127" t="s">
        <v>36</v>
      </c>
      <c r="AG7" s="127"/>
      <c r="AH7" s="127"/>
      <c r="AI7" s="127"/>
      <c r="AJ7" s="127"/>
      <c r="AK7" s="127"/>
      <c r="AL7" s="127" t="s">
        <v>35</v>
      </c>
      <c r="AM7" s="127"/>
      <c r="AN7" s="127"/>
      <c r="AO7" s="127"/>
      <c r="AP7" s="127"/>
      <c r="AQ7" s="127"/>
      <c r="AR7" s="127" t="s">
        <v>34</v>
      </c>
      <c r="AS7" s="127"/>
      <c r="AT7" s="127"/>
      <c r="AU7" s="127"/>
      <c r="AV7" s="127"/>
      <c r="AW7" s="127"/>
      <c r="AX7" s="127" t="s">
        <v>33</v>
      </c>
      <c r="AY7" s="127"/>
      <c r="AZ7" s="127"/>
      <c r="BA7" s="127"/>
      <c r="BB7" s="127"/>
      <c r="BC7" s="127"/>
      <c r="BD7" s="127" t="s">
        <v>32</v>
      </c>
      <c r="BE7" s="127"/>
      <c r="BF7" s="127"/>
      <c r="BG7" s="127"/>
      <c r="BH7" s="127"/>
      <c r="BI7" s="127"/>
      <c r="BJ7" s="127" t="s">
        <v>31</v>
      </c>
      <c r="BK7" s="127"/>
      <c r="BL7" s="127"/>
      <c r="BM7" s="127"/>
      <c r="BN7" s="127"/>
      <c r="BO7" s="127"/>
      <c r="BP7" s="127" t="s">
        <v>30</v>
      </c>
      <c r="BQ7" s="127"/>
      <c r="BR7" s="127"/>
      <c r="BS7" s="127"/>
      <c r="BT7" s="127"/>
      <c r="BU7" s="127"/>
    </row>
    <row r="8" spans="1:73" x14ac:dyDescent="0.2">
      <c r="A8" s="129"/>
      <c r="B8" s="127" t="s">
        <v>26</v>
      </c>
      <c r="C8" s="127"/>
      <c r="D8" s="127" t="s">
        <v>27</v>
      </c>
      <c r="E8" s="127"/>
      <c r="F8" s="127" t="s">
        <v>3</v>
      </c>
      <c r="G8" s="127"/>
      <c r="H8" s="127" t="s">
        <v>26</v>
      </c>
      <c r="I8" s="127"/>
      <c r="J8" s="127" t="s">
        <v>27</v>
      </c>
      <c r="K8" s="127"/>
      <c r="L8" s="127" t="s">
        <v>3</v>
      </c>
      <c r="M8" s="127"/>
      <c r="N8" s="127" t="s">
        <v>26</v>
      </c>
      <c r="O8" s="127"/>
      <c r="P8" s="127" t="s">
        <v>27</v>
      </c>
      <c r="Q8" s="127"/>
      <c r="R8" s="127" t="s">
        <v>3</v>
      </c>
      <c r="S8" s="127"/>
      <c r="T8" s="127" t="s">
        <v>26</v>
      </c>
      <c r="U8" s="127"/>
      <c r="V8" s="127" t="s">
        <v>27</v>
      </c>
      <c r="W8" s="127"/>
      <c r="X8" s="127" t="s">
        <v>3</v>
      </c>
      <c r="Y8" s="127"/>
      <c r="Z8" s="127" t="s">
        <v>26</v>
      </c>
      <c r="AA8" s="127"/>
      <c r="AB8" s="127" t="s">
        <v>27</v>
      </c>
      <c r="AC8" s="127"/>
      <c r="AD8" s="127" t="s">
        <v>3</v>
      </c>
      <c r="AE8" s="127"/>
      <c r="AF8" s="127" t="s">
        <v>26</v>
      </c>
      <c r="AG8" s="127"/>
      <c r="AH8" s="127" t="s">
        <v>27</v>
      </c>
      <c r="AI8" s="127"/>
      <c r="AJ8" s="127" t="s">
        <v>3</v>
      </c>
      <c r="AK8" s="127"/>
      <c r="AL8" s="127" t="s">
        <v>26</v>
      </c>
      <c r="AM8" s="127"/>
      <c r="AN8" s="127" t="s">
        <v>27</v>
      </c>
      <c r="AO8" s="127"/>
      <c r="AP8" s="127" t="s">
        <v>3</v>
      </c>
      <c r="AQ8" s="127"/>
      <c r="AR8" s="127" t="s">
        <v>26</v>
      </c>
      <c r="AS8" s="127"/>
      <c r="AT8" s="127" t="s">
        <v>27</v>
      </c>
      <c r="AU8" s="127"/>
      <c r="AV8" s="127" t="s">
        <v>3</v>
      </c>
      <c r="AW8" s="127"/>
      <c r="AX8" s="127" t="s">
        <v>26</v>
      </c>
      <c r="AY8" s="127"/>
      <c r="AZ8" s="127" t="s">
        <v>27</v>
      </c>
      <c r="BA8" s="127"/>
      <c r="BB8" s="127" t="s">
        <v>3</v>
      </c>
      <c r="BC8" s="127"/>
      <c r="BD8" s="127" t="s">
        <v>26</v>
      </c>
      <c r="BE8" s="127"/>
      <c r="BF8" s="127" t="s">
        <v>27</v>
      </c>
      <c r="BG8" s="127"/>
      <c r="BH8" s="127" t="s">
        <v>3</v>
      </c>
      <c r="BI8" s="127"/>
      <c r="BJ8" s="127" t="s">
        <v>26</v>
      </c>
      <c r="BK8" s="127"/>
      <c r="BL8" s="127" t="s">
        <v>27</v>
      </c>
      <c r="BM8" s="127"/>
      <c r="BN8" s="127" t="s">
        <v>3</v>
      </c>
      <c r="BO8" s="127"/>
      <c r="BP8" s="127" t="s">
        <v>26</v>
      </c>
      <c r="BQ8" s="127"/>
      <c r="BR8" s="127" t="s">
        <v>27</v>
      </c>
      <c r="BS8" s="127"/>
      <c r="BT8" s="127" t="s">
        <v>3</v>
      </c>
      <c r="BU8" s="127"/>
    </row>
    <row r="9" spans="1:73" ht="25.5" x14ac:dyDescent="0.2">
      <c r="A9" s="130"/>
      <c r="B9" s="31" t="s">
        <v>23</v>
      </c>
      <c r="C9" s="30" t="s">
        <v>41</v>
      </c>
      <c r="D9" s="31" t="s">
        <v>28</v>
      </c>
      <c r="E9" s="30" t="s">
        <v>41</v>
      </c>
      <c r="F9" s="30" t="s">
        <v>42</v>
      </c>
      <c r="G9" s="30" t="s">
        <v>43</v>
      </c>
      <c r="H9" s="31" t="s">
        <v>23</v>
      </c>
      <c r="I9" s="30" t="s">
        <v>41</v>
      </c>
      <c r="J9" s="31" t="s">
        <v>28</v>
      </c>
      <c r="K9" s="30" t="s">
        <v>41</v>
      </c>
      <c r="L9" s="30" t="s">
        <v>42</v>
      </c>
      <c r="M9" s="30" t="s">
        <v>43</v>
      </c>
      <c r="N9" s="31" t="s">
        <v>23</v>
      </c>
      <c r="O9" s="30" t="s">
        <v>41</v>
      </c>
      <c r="P9" s="31" t="s">
        <v>28</v>
      </c>
      <c r="Q9" s="30" t="s">
        <v>41</v>
      </c>
      <c r="R9" s="30" t="s">
        <v>42</v>
      </c>
      <c r="S9" s="30" t="s">
        <v>43</v>
      </c>
      <c r="T9" s="31" t="s">
        <v>23</v>
      </c>
      <c r="U9" s="30" t="s">
        <v>41</v>
      </c>
      <c r="V9" s="31" t="s">
        <v>28</v>
      </c>
      <c r="W9" s="30" t="s">
        <v>41</v>
      </c>
      <c r="X9" s="30" t="s">
        <v>42</v>
      </c>
      <c r="Y9" s="30" t="s">
        <v>43</v>
      </c>
      <c r="Z9" s="31" t="s">
        <v>23</v>
      </c>
      <c r="AA9" s="30" t="s">
        <v>41</v>
      </c>
      <c r="AB9" s="31" t="s">
        <v>28</v>
      </c>
      <c r="AC9" s="30" t="s">
        <v>41</v>
      </c>
      <c r="AD9" s="30" t="s">
        <v>42</v>
      </c>
      <c r="AE9" s="30" t="s">
        <v>43</v>
      </c>
      <c r="AF9" s="31" t="s">
        <v>23</v>
      </c>
      <c r="AG9" s="30" t="s">
        <v>41</v>
      </c>
      <c r="AH9" s="31" t="s">
        <v>28</v>
      </c>
      <c r="AI9" s="30" t="s">
        <v>41</v>
      </c>
      <c r="AJ9" s="30" t="s">
        <v>42</v>
      </c>
      <c r="AK9" s="30" t="s">
        <v>43</v>
      </c>
      <c r="AL9" s="31" t="s">
        <v>23</v>
      </c>
      <c r="AM9" s="30" t="s">
        <v>41</v>
      </c>
      <c r="AN9" s="31" t="s">
        <v>28</v>
      </c>
      <c r="AO9" s="30" t="s">
        <v>41</v>
      </c>
      <c r="AP9" s="30" t="s">
        <v>42</v>
      </c>
      <c r="AQ9" s="30" t="s">
        <v>43</v>
      </c>
      <c r="AR9" s="31" t="s">
        <v>23</v>
      </c>
      <c r="AS9" s="30" t="s">
        <v>41</v>
      </c>
      <c r="AT9" s="31" t="s">
        <v>28</v>
      </c>
      <c r="AU9" s="30" t="s">
        <v>41</v>
      </c>
      <c r="AV9" s="30" t="s">
        <v>42</v>
      </c>
      <c r="AW9" s="38" t="s">
        <v>43</v>
      </c>
      <c r="AX9" s="31" t="s">
        <v>23</v>
      </c>
      <c r="AY9" s="30" t="s">
        <v>41</v>
      </c>
      <c r="AZ9" s="31" t="s">
        <v>28</v>
      </c>
      <c r="BA9" s="30" t="s">
        <v>41</v>
      </c>
      <c r="BB9" s="30" t="s">
        <v>42</v>
      </c>
      <c r="BC9" s="30" t="s">
        <v>43</v>
      </c>
      <c r="BD9" s="31" t="s">
        <v>23</v>
      </c>
      <c r="BE9" s="30" t="s">
        <v>41</v>
      </c>
      <c r="BF9" s="31" t="s">
        <v>28</v>
      </c>
      <c r="BG9" s="30" t="s">
        <v>41</v>
      </c>
      <c r="BH9" s="30" t="s">
        <v>42</v>
      </c>
      <c r="BI9" s="30" t="s">
        <v>43</v>
      </c>
      <c r="BJ9" s="31" t="s">
        <v>23</v>
      </c>
      <c r="BK9" s="30" t="s">
        <v>41</v>
      </c>
      <c r="BL9" s="31" t="s">
        <v>28</v>
      </c>
      <c r="BM9" s="30" t="s">
        <v>41</v>
      </c>
      <c r="BN9" s="30" t="s">
        <v>42</v>
      </c>
      <c r="BO9" s="30" t="s">
        <v>43</v>
      </c>
      <c r="BP9" s="31" t="s">
        <v>23</v>
      </c>
      <c r="BQ9" s="30" t="s">
        <v>41</v>
      </c>
      <c r="BR9" s="31" t="s">
        <v>28</v>
      </c>
      <c r="BS9" s="30" t="s">
        <v>41</v>
      </c>
      <c r="BT9" s="30" t="s">
        <v>42</v>
      </c>
      <c r="BU9" s="30" t="s">
        <v>43</v>
      </c>
    </row>
    <row r="10" spans="1:73" x14ac:dyDescent="0.2">
      <c r="A10" s="33" t="s">
        <v>7</v>
      </c>
      <c r="B10" s="107">
        <f>'PEEA-Desempleo'!B10</f>
        <v>151</v>
      </c>
      <c r="C10" s="35">
        <f>B10/F10</f>
        <v>0.57633587786259544</v>
      </c>
      <c r="D10" s="107">
        <f>'PEEA-Desempleo'!E10</f>
        <v>111</v>
      </c>
      <c r="E10" s="35">
        <f>D10/F10</f>
        <v>0.42366412213740456</v>
      </c>
      <c r="F10" s="27">
        <f>B10+D10</f>
        <v>262</v>
      </c>
      <c r="G10" s="35">
        <f>F10/$F$20</f>
        <v>1.6351494726330899E-2</v>
      </c>
      <c r="H10" s="80">
        <f>'PEEA-Desempleo'!H10</f>
        <v>104</v>
      </c>
      <c r="I10" s="35">
        <f>H10/L10</f>
        <v>0.54450261780104714</v>
      </c>
      <c r="J10" s="80">
        <f>'PEEA-Desempleo'!K10</f>
        <v>87</v>
      </c>
      <c r="K10" s="35">
        <f>J10/L10</f>
        <v>0.45549738219895286</v>
      </c>
      <c r="L10" s="27">
        <f>H10+J10</f>
        <v>191</v>
      </c>
      <c r="M10" s="35">
        <f>L10/$L$20</f>
        <v>1.2031496062992126E-2</v>
      </c>
      <c r="N10" s="27">
        <f>'PEEA-Desempleo'!N10</f>
        <v>114</v>
      </c>
      <c r="O10" s="35">
        <f>N10/R10</f>
        <v>0.56157635467980294</v>
      </c>
      <c r="P10" s="27">
        <f>'PEEA-Desempleo'!Q10</f>
        <v>89</v>
      </c>
      <c r="Q10" s="35">
        <f>P10/R10</f>
        <v>0.43842364532019706</v>
      </c>
      <c r="R10" s="27">
        <f>N10+P10</f>
        <v>203</v>
      </c>
      <c r="S10" s="35">
        <f>R10/$R$20</f>
        <v>1.284566221603493E-2</v>
      </c>
      <c r="T10" s="27">
        <f>'PEEA-Desempleo'!T10</f>
        <v>124</v>
      </c>
      <c r="U10" s="35">
        <f>T10/X10</f>
        <v>0.55605381165919288</v>
      </c>
      <c r="V10" s="27">
        <f>'PEEA-Desempleo'!W10</f>
        <v>99</v>
      </c>
      <c r="W10" s="35">
        <f>V10/X10</f>
        <v>0.44394618834080718</v>
      </c>
      <c r="X10" s="27">
        <f>T10+V10</f>
        <v>223</v>
      </c>
      <c r="Y10" s="35">
        <f>X10/$X$20</f>
        <v>1.4185750636132316E-2</v>
      </c>
      <c r="Z10" s="27">
        <f>'PEEA-Desempleo'!Z10</f>
        <v>126</v>
      </c>
      <c r="AA10" s="35">
        <f>Z10/AD10</f>
        <v>0.55021834061135366</v>
      </c>
      <c r="AB10" s="27">
        <f>'PEEA-Desempleo'!AC10</f>
        <v>103</v>
      </c>
      <c r="AC10" s="35">
        <f>AB10/AD10</f>
        <v>0.44978165938864628</v>
      </c>
      <c r="AD10" s="27">
        <f>Z10+AB10</f>
        <v>229</v>
      </c>
      <c r="AE10" s="35">
        <f>AD10/$AD$20</f>
        <v>1.4927318949221042E-2</v>
      </c>
      <c r="AF10" s="97">
        <f>'PEEA-Desempleo'!AF10</f>
        <v>131</v>
      </c>
      <c r="AG10" s="35">
        <f>AF10/AJ10</f>
        <v>0.5770925110132159</v>
      </c>
      <c r="AH10" s="27">
        <f>'PEEA-Desempleo'!AI10</f>
        <v>96</v>
      </c>
      <c r="AI10" s="35">
        <f>AH10/AJ10</f>
        <v>0.42290748898678415</v>
      </c>
      <c r="AJ10" s="27">
        <f>AF10+AH10</f>
        <v>227</v>
      </c>
      <c r="AK10" s="35">
        <f>AJ10/$AJ$20</f>
        <v>1.5098104423012969E-2</v>
      </c>
      <c r="AL10" s="27">
        <f>'PEEA-Desempleo'!AL10</f>
        <v>117</v>
      </c>
      <c r="AM10" s="35">
        <f>AL10/AP10</f>
        <v>0.59390862944162437</v>
      </c>
      <c r="AN10" s="27">
        <f>'PEEA-Desempleo'!AO10</f>
        <v>80</v>
      </c>
      <c r="AO10" s="35">
        <f>AN10/AP10</f>
        <v>0.40609137055837563</v>
      </c>
      <c r="AP10" s="27">
        <f>AL10+AN10</f>
        <v>197</v>
      </c>
      <c r="AQ10" s="35">
        <f>AP10/$AP$20</f>
        <v>1.4121863799283154E-2</v>
      </c>
      <c r="AR10" s="27">
        <f>'PEEA-Desempleo'!AR10</f>
        <v>103</v>
      </c>
      <c r="AS10" s="35">
        <f>AR10/AV10</f>
        <v>0.56593406593406592</v>
      </c>
      <c r="AT10" s="27">
        <f>'PEEA-Desempleo'!AU10</f>
        <v>79</v>
      </c>
      <c r="AU10" s="35">
        <f>AT10/AV10</f>
        <v>0.43406593406593408</v>
      </c>
      <c r="AV10" s="27">
        <f>AR10+AT10</f>
        <v>182</v>
      </c>
      <c r="AW10" s="35">
        <f>AV10/$AV$20</f>
        <v>1.3774313176417165E-2</v>
      </c>
      <c r="AX10" s="27">
        <f>'PEEA-Desempleo'!AX10</f>
        <v>102</v>
      </c>
      <c r="AY10" s="35">
        <f>AX10/BB10</f>
        <v>0.55135135135135138</v>
      </c>
      <c r="AZ10" s="27">
        <f>'PEEA-Desempleo'!BA10</f>
        <v>83</v>
      </c>
      <c r="BA10" s="35">
        <f>AZ10/BB10</f>
        <v>0.44864864864864867</v>
      </c>
      <c r="BB10" s="27">
        <f>AX10+AZ10</f>
        <v>185</v>
      </c>
      <c r="BC10" s="35">
        <f>BB10/$BB$20</f>
        <v>1.4547456161044272E-2</v>
      </c>
      <c r="BD10" s="27">
        <f>'PEEA-Desempleo'!BD10</f>
        <v>122</v>
      </c>
      <c r="BE10" s="35">
        <f>BD10/BH10</f>
        <v>0.5374449339207048</v>
      </c>
      <c r="BF10" s="27">
        <f>'PEEA-Desempleo'!BG10</f>
        <v>105</v>
      </c>
      <c r="BG10" s="35">
        <f>BF10/BH10</f>
        <v>0.46255506607929514</v>
      </c>
      <c r="BH10" s="27">
        <f>BD10+BF10</f>
        <v>227</v>
      </c>
      <c r="BI10" s="35">
        <f>BH10/$BH$20</f>
        <v>1.7031812725090037E-2</v>
      </c>
      <c r="BJ10" s="27">
        <f>'PEEA-Desempleo'!BJ10</f>
        <v>117</v>
      </c>
      <c r="BK10" s="35">
        <f>BJ10/BN10</f>
        <v>0.53669724770642202</v>
      </c>
      <c r="BL10" s="91">
        <f>'PEEA-Desempleo'!BM10</f>
        <v>101</v>
      </c>
      <c r="BM10" s="35">
        <f>BL10/BN10</f>
        <v>0.46330275229357798</v>
      </c>
      <c r="BN10" s="27">
        <f>BJ10+BL10</f>
        <v>218</v>
      </c>
      <c r="BO10" s="35">
        <f>BN10/$BN$20</f>
        <v>1.6591825861937741E-2</v>
      </c>
      <c r="BP10" s="27">
        <f>'PEEA-Desempleo'!BP10</f>
        <v>97</v>
      </c>
      <c r="BQ10" s="35">
        <f>BP10/BT10</f>
        <v>0.5243243243243243</v>
      </c>
      <c r="BR10" s="27">
        <f>'PEEA-Desempleo'!BS10</f>
        <v>88</v>
      </c>
      <c r="BS10" s="35">
        <f>BR10/BT10</f>
        <v>0.4756756756756757</v>
      </c>
      <c r="BT10" s="27">
        <f>BP10+BR10</f>
        <v>185</v>
      </c>
      <c r="BU10" s="35">
        <f>BT10/$BT$20</f>
        <v>1.4456513245291866E-2</v>
      </c>
    </row>
    <row r="11" spans="1:73" x14ac:dyDescent="0.2">
      <c r="A11" s="33" t="s">
        <v>8</v>
      </c>
      <c r="B11" s="107">
        <f>'PEEA-Desempleo'!B11</f>
        <v>496</v>
      </c>
      <c r="C11" s="35">
        <f t="shared" ref="C11:C20" si="0">B11/F11</f>
        <v>0.48249027237354086</v>
      </c>
      <c r="D11" s="107">
        <f>'PEEA-Desempleo'!E11</f>
        <v>532</v>
      </c>
      <c r="E11" s="35">
        <f t="shared" ref="E11:E20" si="1">D11/F11</f>
        <v>0.51750972762645919</v>
      </c>
      <c r="F11" s="27">
        <f t="shared" ref="F11:F19" si="2">B11+D11</f>
        <v>1028</v>
      </c>
      <c r="G11" s="35">
        <f t="shared" ref="G11:G20" si="3">F11/$F$20</f>
        <v>6.4157773201023532E-2</v>
      </c>
      <c r="H11" s="80">
        <f>'PEEA-Desempleo'!H11</f>
        <v>423</v>
      </c>
      <c r="I11" s="35">
        <f t="shared" ref="I11:I20" si="4">H11/L11</f>
        <v>0.47959183673469385</v>
      </c>
      <c r="J11" s="80">
        <f>'PEEA-Desempleo'!K11</f>
        <v>459</v>
      </c>
      <c r="K11" s="35">
        <f t="shared" ref="K11:K20" si="5">J11/L11</f>
        <v>0.52040816326530615</v>
      </c>
      <c r="L11" s="27">
        <f t="shared" ref="L11:L19" si="6">H11+J11</f>
        <v>882</v>
      </c>
      <c r="M11" s="35">
        <f t="shared" ref="M11:M20" si="7">L11/$L$20</f>
        <v>5.5559055118110233E-2</v>
      </c>
      <c r="N11" s="104">
        <f>'PEEA-Desempleo'!N11</f>
        <v>411</v>
      </c>
      <c r="O11" s="35">
        <f t="shared" ref="O11:O20" si="8">N11/R11</f>
        <v>0.47079037800687284</v>
      </c>
      <c r="P11" s="104">
        <f>'PEEA-Desempleo'!Q11</f>
        <v>462</v>
      </c>
      <c r="Q11" s="35">
        <f t="shared" ref="Q11:Q20" si="9">P11/R11</f>
        <v>0.52920962199312716</v>
      </c>
      <c r="R11" s="27">
        <f t="shared" ref="R11:R19" si="10">N11+P11</f>
        <v>873</v>
      </c>
      <c r="S11" s="35">
        <f t="shared" ref="S11:S20" si="11">R11/$R$20</f>
        <v>5.5242675441371888E-2</v>
      </c>
      <c r="T11" s="104">
        <f>'PEEA-Desempleo'!T11</f>
        <v>418</v>
      </c>
      <c r="U11" s="35">
        <f t="shared" ref="U11:U20" si="12">T11/X11</f>
        <v>0.47499999999999998</v>
      </c>
      <c r="V11" s="104">
        <f>'PEEA-Desempleo'!W11</f>
        <v>462</v>
      </c>
      <c r="W11" s="35">
        <f t="shared" ref="W11:W20" si="13">V11/X11</f>
        <v>0.52500000000000002</v>
      </c>
      <c r="X11" s="27">
        <f t="shared" ref="X11:X19" si="14">T11+V11</f>
        <v>880</v>
      </c>
      <c r="Y11" s="35">
        <f t="shared" ref="Y11:Y20" si="15">X11/$X$20</f>
        <v>5.5979643765903309E-2</v>
      </c>
      <c r="Z11" s="104">
        <f>'PEEA-Desempleo'!Z11</f>
        <v>393</v>
      </c>
      <c r="AA11" s="35">
        <f t="shared" ref="AA11:AA20" si="16">Z11/AD11</f>
        <v>0.48102815177478581</v>
      </c>
      <c r="AB11" s="104">
        <f>'PEEA-Desempleo'!AC11</f>
        <v>424</v>
      </c>
      <c r="AC11" s="35">
        <f t="shared" ref="AC11:AC20" si="17">AB11/AD11</f>
        <v>0.51897184822521425</v>
      </c>
      <c r="AD11" s="27">
        <f t="shared" ref="AD11:AD19" si="18">Z11+AB11</f>
        <v>817</v>
      </c>
      <c r="AE11" s="35">
        <f t="shared" ref="AE11:AE20" si="19">AD11/$AD$20</f>
        <v>5.3255980705299522E-2</v>
      </c>
      <c r="AF11" s="104">
        <f>'PEEA-Desempleo'!AF11</f>
        <v>408</v>
      </c>
      <c r="AG11" s="35">
        <f t="shared" ref="AG11:AG20" si="20">AF11/AJ11</f>
        <v>0.48745519713261648</v>
      </c>
      <c r="AH11" s="104">
        <f>'PEEA-Desempleo'!AI11</f>
        <v>429</v>
      </c>
      <c r="AI11" s="35">
        <f t="shared" ref="AI11:AI20" si="21">AH11/AJ11</f>
        <v>0.51254480286738346</v>
      </c>
      <c r="AJ11" s="27">
        <f t="shared" ref="AJ11:AJ19" si="22">AF11+AH11</f>
        <v>837</v>
      </c>
      <c r="AK11" s="35">
        <f t="shared" ref="AK11:AK20" si="23">AJ11/$AJ$20</f>
        <v>5.5670103092783509E-2</v>
      </c>
      <c r="AL11" s="104">
        <f>'PEEA-Desempleo'!AL11</f>
        <v>355</v>
      </c>
      <c r="AM11" s="35">
        <f t="shared" ref="AM11:AM20" si="24">AL11/AP11</f>
        <v>0.47082228116710878</v>
      </c>
      <c r="AN11" s="104">
        <f>'PEEA-Desempleo'!AO11</f>
        <v>399</v>
      </c>
      <c r="AO11" s="35">
        <f t="shared" ref="AO11:AO20" si="25">AN11/AP11</f>
        <v>0.52917771883289122</v>
      </c>
      <c r="AP11" s="27">
        <f t="shared" ref="AP11:AP19" si="26">AL11+AN11</f>
        <v>754</v>
      </c>
      <c r="AQ11" s="35">
        <f t="shared" ref="AQ11:AQ20" si="27">AP11/$AP$20</f>
        <v>5.4050179211469533E-2</v>
      </c>
      <c r="AR11" s="104">
        <f>'PEEA-Desempleo'!AR11</f>
        <v>298</v>
      </c>
      <c r="AS11" s="35">
        <f t="shared" ref="AS11:AS20" si="28">AR11/AV11</f>
        <v>0.46130030959752322</v>
      </c>
      <c r="AT11" s="104">
        <f>'PEEA-Desempleo'!AU11</f>
        <v>348</v>
      </c>
      <c r="AU11" s="35">
        <f t="shared" ref="AU11:AU20" si="29">AT11/AV11</f>
        <v>0.53869969040247678</v>
      </c>
      <c r="AV11" s="27">
        <f t="shared" ref="AV11:AV19" si="30">AR11+AT11</f>
        <v>646</v>
      </c>
      <c r="AW11" s="35">
        <f t="shared" ref="AW11:AW20" si="31">AV11/$AV$20</f>
        <v>4.889124347233785E-2</v>
      </c>
      <c r="AX11" s="104">
        <f>'PEEA-Desempleo'!AX11</f>
        <v>308</v>
      </c>
      <c r="AY11" s="35">
        <f t="shared" ref="AY11:AY20" si="32">AX11/BB11</f>
        <v>0.4659606656580938</v>
      </c>
      <c r="AZ11" s="104">
        <f>'PEEA-Desempleo'!BA11</f>
        <v>353</v>
      </c>
      <c r="BA11" s="35">
        <f t="shared" ref="BA11:BA20" si="33">AZ11/BB11</f>
        <v>0.5340393343419062</v>
      </c>
      <c r="BB11" s="27">
        <f t="shared" ref="BB11:BB19" si="34">AX11+AZ11</f>
        <v>661</v>
      </c>
      <c r="BC11" s="35">
        <f t="shared" ref="BC11:BC20" si="35">BB11/$BB$20</f>
        <v>5.1977667688920343E-2</v>
      </c>
      <c r="BD11" s="104">
        <f>'PEEA-Desempleo'!BD11</f>
        <v>370</v>
      </c>
      <c r="BE11" s="35">
        <f t="shared" ref="BE11:BE20" si="36">BD11/BH11</f>
        <v>0.48684210526315791</v>
      </c>
      <c r="BF11" s="104">
        <f>'PEEA-Desempleo'!BG11</f>
        <v>390</v>
      </c>
      <c r="BG11" s="35">
        <f t="shared" ref="BG11:BG20" si="37">BF11/BH11</f>
        <v>0.51315789473684215</v>
      </c>
      <c r="BH11" s="27">
        <f t="shared" ref="BH11:BH19" si="38">BD11+BF11</f>
        <v>760</v>
      </c>
      <c r="BI11" s="35">
        <f t="shared" ref="BI11:BI20" si="39">BH11/$BH$20</f>
        <v>5.7022809123649459E-2</v>
      </c>
      <c r="BJ11" s="104">
        <f>'PEEA-Desempleo'!BJ11</f>
        <v>359</v>
      </c>
      <c r="BK11" s="35">
        <f t="shared" ref="BK11:BK20" si="40">BJ11/BN11</f>
        <v>0.48644986449864497</v>
      </c>
      <c r="BL11" s="91">
        <f>'PEEA-Desempleo'!BM11</f>
        <v>379</v>
      </c>
      <c r="BM11" s="35">
        <f t="shared" ref="BM11:BM20" si="41">BL11/BN11</f>
        <v>0.51355013550135498</v>
      </c>
      <c r="BN11" s="27">
        <f t="shared" ref="BN11:BN19" si="42">BJ11+BL11</f>
        <v>738</v>
      </c>
      <c r="BO11" s="35">
        <f t="shared" ref="BO11:BO20" si="43">BN11/$BN$20</f>
        <v>5.6168658193165383E-2</v>
      </c>
      <c r="BP11" s="104">
        <f>'PEEA-Desempleo'!BP11</f>
        <v>334</v>
      </c>
      <c r="BQ11" s="35">
        <f t="shared" ref="BQ11:BQ20" si="44">BP11/BT11</f>
        <v>0.49408284023668642</v>
      </c>
      <c r="BR11" s="104">
        <f>'PEEA-Desempleo'!BS11</f>
        <v>342</v>
      </c>
      <c r="BS11" s="35">
        <f t="shared" ref="BS11:BS20" si="45">BR11/BT11</f>
        <v>0.50591715976331364</v>
      </c>
      <c r="BT11" s="27">
        <f t="shared" ref="BT11:BT19" si="46">BP11+BR11</f>
        <v>676</v>
      </c>
      <c r="BU11" s="35">
        <f t="shared" ref="BU11:BU20" si="47">BT11/$BT$20</f>
        <v>5.2824880831444869E-2</v>
      </c>
    </row>
    <row r="12" spans="1:73" x14ac:dyDescent="0.2">
      <c r="A12" s="33" t="s">
        <v>9</v>
      </c>
      <c r="B12" s="107">
        <f>'PEEA-Desempleo'!B12</f>
        <v>763</v>
      </c>
      <c r="C12" s="35">
        <f t="shared" si="0"/>
        <v>0.44515752625437571</v>
      </c>
      <c r="D12" s="107">
        <f>'PEEA-Desempleo'!E12</f>
        <v>951</v>
      </c>
      <c r="E12" s="35">
        <f t="shared" si="1"/>
        <v>0.55484247374562423</v>
      </c>
      <c r="F12" s="27">
        <f t="shared" si="2"/>
        <v>1714</v>
      </c>
      <c r="G12" s="35">
        <f t="shared" si="3"/>
        <v>0.10697122885851588</v>
      </c>
      <c r="H12" s="80">
        <f>'PEEA-Desempleo'!H12</f>
        <v>744</v>
      </c>
      <c r="I12" s="35">
        <f t="shared" si="4"/>
        <v>0.44101956135151155</v>
      </c>
      <c r="J12" s="80">
        <f>'PEEA-Desempleo'!K12</f>
        <v>943</v>
      </c>
      <c r="K12" s="35">
        <f t="shared" si="5"/>
        <v>0.55898043864848845</v>
      </c>
      <c r="L12" s="27">
        <f t="shared" si="6"/>
        <v>1687</v>
      </c>
      <c r="M12" s="35">
        <f t="shared" si="7"/>
        <v>0.10626771653543307</v>
      </c>
      <c r="N12" s="104">
        <f>'PEEA-Desempleo'!N12</f>
        <v>766</v>
      </c>
      <c r="O12" s="35">
        <f t="shared" si="8"/>
        <v>0.45704057279236276</v>
      </c>
      <c r="P12" s="104">
        <f>'PEEA-Desempleo'!Q12</f>
        <v>910</v>
      </c>
      <c r="Q12" s="35">
        <f t="shared" si="9"/>
        <v>0.54295942720763724</v>
      </c>
      <c r="R12" s="27">
        <f t="shared" si="10"/>
        <v>1676</v>
      </c>
      <c r="S12" s="35">
        <f t="shared" si="11"/>
        <v>0.10605581218755933</v>
      </c>
      <c r="T12" s="104">
        <f>'PEEA-Desempleo'!T12</f>
        <v>759</v>
      </c>
      <c r="U12" s="35">
        <f t="shared" si="12"/>
        <v>0.45558223289315725</v>
      </c>
      <c r="V12" s="104">
        <f>'PEEA-Desempleo'!W12</f>
        <v>907</v>
      </c>
      <c r="W12" s="35">
        <f t="shared" si="13"/>
        <v>0.54441776710684275</v>
      </c>
      <c r="X12" s="27">
        <f t="shared" si="14"/>
        <v>1666</v>
      </c>
      <c r="Y12" s="35">
        <f t="shared" si="15"/>
        <v>0.10597964376590331</v>
      </c>
      <c r="Z12" s="104">
        <f>'PEEA-Desempleo'!Z12</f>
        <v>707</v>
      </c>
      <c r="AA12" s="35">
        <f t="shared" si="16"/>
        <v>0.44775174160861303</v>
      </c>
      <c r="AB12" s="104">
        <f>'PEEA-Desempleo'!AC12</f>
        <v>872</v>
      </c>
      <c r="AC12" s="35">
        <f t="shared" si="17"/>
        <v>0.55224825839138691</v>
      </c>
      <c r="AD12" s="27">
        <f t="shared" si="18"/>
        <v>1579</v>
      </c>
      <c r="AE12" s="35">
        <f t="shared" si="19"/>
        <v>0.10292679747082981</v>
      </c>
      <c r="AF12" s="104">
        <f>'PEEA-Desempleo'!AF12</f>
        <v>692</v>
      </c>
      <c r="AG12" s="35">
        <f t="shared" si="20"/>
        <v>0.44673983214977403</v>
      </c>
      <c r="AH12" s="104">
        <f>'PEEA-Desempleo'!AI12</f>
        <v>857</v>
      </c>
      <c r="AI12" s="35">
        <f t="shared" si="21"/>
        <v>0.55326016785022591</v>
      </c>
      <c r="AJ12" s="27">
        <f t="shared" si="22"/>
        <v>1549</v>
      </c>
      <c r="AK12" s="35">
        <f t="shared" si="23"/>
        <v>0.10302627203192551</v>
      </c>
      <c r="AL12" s="104">
        <f>'PEEA-Desempleo'!AL12</f>
        <v>608</v>
      </c>
      <c r="AM12" s="35">
        <f t="shared" si="24"/>
        <v>0.43804034582132567</v>
      </c>
      <c r="AN12" s="104">
        <f>'PEEA-Desempleo'!AO12</f>
        <v>780</v>
      </c>
      <c r="AO12" s="35">
        <f t="shared" si="25"/>
        <v>0.56195965417867433</v>
      </c>
      <c r="AP12" s="27">
        <f t="shared" si="26"/>
        <v>1388</v>
      </c>
      <c r="AQ12" s="35">
        <f t="shared" si="27"/>
        <v>9.9498207885304654E-2</v>
      </c>
      <c r="AR12" s="104">
        <f>'PEEA-Desempleo'!AR12</f>
        <v>574</v>
      </c>
      <c r="AS12" s="35">
        <f t="shared" si="28"/>
        <v>0.43984674329501916</v>
      </c>
      <c r="AT12" s="104">
        <f>'PEEA-Desempleo'!AU12</f>
        <v>731</v>
      </c>
      <c r="AU12" s="35">
        <f t="shared" si="29"/>
        <v>0.56015325670498084</v>
      </c>
      <c r="AV12" s="27">
        <f t="shared" si="30"/>
        <v>1305</v>
      </c>
      <c r="AW12" s="35">
        <f t="shared" si="31"/>
        <v>9.8766366457276919E-2</v>
      </c>
      <c r="AX12" s="104">
        <f>'PEEA-Desempleo'!AX12</f>
        <v>494</v>
      </c>
      <c r="AY12" s="35">
        <f t="shared" si="32"/>
        <v>0.4175824175824176</v>
      </c>
      <c r="AZ12" s="104">
        <f>'PEEA-Desempleo'!BA12</f>
        <v>689</v>
      </c>
      <c r="BA12" s="35">
        <f t="shared" si="33"/>
        <v>0.58241758241758246</v>
      </c>
      <c r="BB12" s="27">
        <f t="shared" si="34"/>
        <v>1183</v>
      </c>
      <c r="BC12" s="35">
        <f t="shared" si="35"/>
        <v>9.3025084532515526E-2</v>
      </c>
      <c r="BD12" s="104">
        <f>'PEEA-Desempleo'!BD12</f>
        <v>559</v>
      </c>
      <c r="BE12" s="35">
        <f t="shared" si="36"/>
        <v>0.44365079365079363</v>
      </c>
      <c r="BF12" s="104">
        <f>'PEEA-Desempleo'!BG12</f>
        <v>701</v>
      </c>
      <c r="BG12" s="35">
        <f t="shared" si="37"/>
        <v>0.55634920634920637</v>
      </c>
      <c r="BH12" s="27">
        <f t="shared" si="38"/>
        <v>1260</v>
      </c>
      <c r="BI12" s="35">
        <f t="shared" si="39"/>
        <v>9.4537815126050417E-2</v>
      </c>
      <c r="BJ12" s="104">
        <f>'PEEA-Desempleo'!BJ12</f>
        <v>531</v>
      </c>
      <c r="BK12" s="35">
        <f t="shared" si="40"/>
        <v>0.44435146443514645</v>
      </c>
      <c r="BL12" s="91">
        <f>'PEEA-Desempleo'!BM12</f>
        <v>664</v>
      </c>
      <c r="BM12" s="35">
        <f t="shared" si="41"/>
        <v>0.55564853556485361</v>
      </c>
      <c r="BN12" s="27">
        <f t="shared" si="42"/>
        <v>1195</v>
      </c>
      <c r="BO12" s="35">
        <f t="shared" si="43"/>
        <v>9.0950605068878906E-2</v>
      </c>
      <c r="BP12" s="104">
        <f>'PEEA-Desempleo'!BP12</f>
        <v>507</v>
      </c>
      <c r="BQ12" s="35">
        <f t="shared" si="44"/>
        <v>0.45758122743682311</v>
      </c>
      <c r="BR12" s="104">
        <f>'PEEA-Desempleo'!BS12</f>
        <v>601</v>
      </c>
      <c r="BS12" s="35">
        <f t="shared" si="45"/>
        <v>0.54241877256317694</v>
      </c>
      <c r="BT12" s="27">
        <f t="shared" si="46"/>
        <v>1108</v>
      </c>
      <c r="BU12" s="35">
        <f t="shared" si="47"/>
        <v>8.6582792842072362E-2</v>
      </c>
    </row>
    <row r="13" spans="1:73" x14ac:dyDescent="0.2">
      <c r="A13" s="33" t="s">
        <v>10</v>
      </c>
      <c r="B13" s="107">
        <f>'PEEA-Desempleo'!B13</f>
        <v>779</v>
      </c>
      <c r="C13" s="35">
        <f t="shared" si="0"/>
        <v>0.42896475770925108</v>
      </c>
      <c r="D13" s="107">
        <f>'PEEA-Desempleo'!E13</f>
        <v>1037</v>
      </c>
      <c r="E13" s="35">
        <f t="shared" si="1"/>
        <v>0.57103524229074887</v>
      </c>
      <c r="F13" s="27">
        <f t="shared" si="2"/>
        <v>1816</v>
      </c>
      <c r="G13" s="35">
        <f t="shared" si="3"/>
        <v>0.11333707795044623</v>
      </c>
      <c r="H13" s="80">
        <f>'PEEA-Desempleo'!H13</f>
        <v>780</v>
      </c>
      <c r="I13" s="35">
        <f t="shared" si="4"/>
        <v>0.42576419213973798</v>
      </c>
      <c r="J13" s="80">
        <f>'PEEA-Desempleo'!K13</f>
        <v>1052</v>
      </c>
      <c r="K13" s="35">
        <f t="shared" si="5"/>
        <v>0.57423580786026196</v>
      </c>
      <c r="L13" s="27">
        <f t="shared" si="6"/>
        <v>1832</v>
      </c>
      <c r="M13" s="35">
        <f t="shared" si="7"/>
        <v>0.11540157480314961</v>
      </c>
      <c r="N13" s="104">
        <f>'PEEA-Desempleo'!N13</f>
        <v>791</v>
      </c>
      <c r="O13" s="35">
        <f t="shared" si="8"/>
        <v>0.43366228070175439</v>
      </c>
      <c r="P13" s="104">
        <f>'PEEA-Desempleo'!Q13</f>
        <v>1033</v>
      </c>
      <c r="Q13" s="35">
        <f t="shared" si="9"/>
        <v>0.56633771929824561</v>
      </c>
      <c r="R13" s="27">
        <f t="shared" si="10"/>
        <v>1824</v>
      </c>
      <c r="S13" s="35">
        <f t="shared" si="11"/>
        <v>0.11542112257166361</v>
      </c>
      <c r="T13" s="104">
        <f>'PEEA-Desempleo'!T13</f>
        <v>746</v>
      </c>
      <c r="U13" s="35">
        <f t="shared" si="12"/>
        <v>0.41745942921096812</v>
      </c>
      <c r="V13" s="104">
        <f>'PEEA-Desempleo'!W13</f>
        <v>1041</v>
      </c>
      <c r="W13" s="35">
        <f t="shared" si="13"/>
        <v>0.58254057078903188</v>
      </c>
      <c r="X13" s="27">
        <f t="shared" si="14"/>
        <v>1787</v>
      </c>
      <c r="Y13" s="35">
        <f t="shared" si="15"/>
        <v>0.11367684478371501</v>
      </c>
      <c r="Z13" s="104">
        <f>'PEEA-Desempleo'!Z13</f>
        <v>733</v>
      </c>
      <c r="AA13" s="35">
        <f t="shared" si="16"/>
        <v>0.42126436781609194</v>
      </c>
      <c r="AB13" s="104">
        <f>'PEEA-Desempleo'!AC13</f>
        <v>1007</v>
      </c>
      <c r="AC13" s="35">
        <f t="shared" si="17"/>
        <v>0.578735632183908</v>
      </c>
      <c r="AD13" s="27">
        <f t="shared" si="18"/>
        <v>1740</v>
      </c>
      <c r="AE13" s="35">
        <f t="shared" si="19"/>
        <v>0.11342155009451796</v>
      </c>
      <c r="AF13" s="104">
        <f>'PEEA-Desempleo'!AF13</f>
        <v>693</v>
      </c>
      <c r="AG13" s="35">
        <f t="shared" si="20"/>
        <v>0.41671677690920023</v>
      </c>
      <c r="AH13" s="104">
        <f>'PEEA-Desempleo'!AI13</f>
        <v>970</v>
      </c>
      <c r="AI13" s="35">
        <f t="shared" si="21"/>
        <v>0.58328322309079972</v>
      </c>
      <c r="AJ13" s="27">
        <f t="shared" si="22"/>
        <v>1663</v>
      </c>
      <c r="AK13" s="35">
        <f t="shared" si="23"/>
        <v>0.11060857998004656</v>
      </c>
      <c r="AL13" s="104">
        <f>'PEEA-Desempleo'!AL13</f>
        <v>593</v>
      </c>
      <c r="AM13" s="35">
        <f t="shared" si="24"/>
        <v>0.39745308310991956</v>
      </c>
      <c r="AN13" s="104">
        <f>'PEEA-Desempleo'!AO13</f>
        <v>899</v>
      </c>
      <c r="AO13" s="35">
        <f t="shared" si="25"/>
        <v>0.60254691689008044</v>
      </c>
      <c r="AP13" s="27">
        <f t="shared" si="26"/>
        <v>1492</v>
      </c>
      <c r="AQ13" s="35">
        <f t="shared" si="27"/>
        <v>0.10695340501792115</v>
      </c>
      <c r="AR13" s="104">
        <f>'PEEA-Desempleo'!AR13</f>
        <v>557</v>
      </c>
      <c r="AS13" s="35">
        <f t="shared" si="28"/>
        <v>0.39087719298245616</v>
      </c>
      <c r="AT13" s="104">
        <f>'PEEA-Desempleo'!AU13</f>
        <v>868</v>
      </c>
      <c r="AU13" s="35">
        <f t="shared" si="29"/>
        <v>0.60912280701754384</v>
      </c>
      <c r="AV13" s="27">
        <f t="shared" si="30"/>
        <v>1425</v>
      </c>
      <c r="AW13" s="35">
        <f t="shared" si="31"/>
        <v>0.10784833118898055</v>
      </c>
      <c r="AX13" s="104">
        <f>'PEEA-Desempleo'!AX13</f>
        <v>526</v>
      </c>
      <c r="AY13" s="35">
        <f t="shared" si="32"/>
        <v>0.39519158527422993</v>
      </c>
      <c r="AZ13" s="104">
        <f>'PEEA-Desempleo'!BA13</f>
        <v>805</v>
      </c>
      <c r="BA13" s="35">
        <f t="shared" si="33"/>
        <v>0.60480841472577007</v>
      </c>
      <c r="BB13" s="27">
        <f t="shared" si="34"/>
        <v>1331</v>
      </c>
      <c r="BC13" s="35">
        <f t="shared" si="35"/>
        <v>0.10466304946135095</v>
      </c>
      <c r="BD13" s="104">
        <f>'PEEA-Desempleo'!BD13</f>
        <v>570</v>
      </c>
      <c r="BE13" s="35">
        <f t="shared" si="36"/>
        <v>0.40772532188841204</v>
      </c>
      <c r="BF13" s="104">
        <f>'PEEA-Desempleo'!BG13</f>
        <v>828</v>
      </c>
      <c r="BG13" s="35">
        <f t="shared" si="37"/>
        <v>0.59227467811158796</v>
      </c>
      <c r="BH13" s="27">
        <f t="shared" si="38"/>
        <v>1398</v>
      </c>
      <c r="BI13" s="35">
        <f t="shared" si="39"/>
        <v>0.10489195678271308</v>
      </c>
      <c r="BJ13" s="104">
        <f>'PEEA-Desempleo'!BJ13</f>
        <v>567</v>
      </c>
      <c r="BK13" s="35">
        <f t="shared" si="40"/>
        <v>0.41236363636363638</v>
      </c>
      <c r="BL13" s="91">
        <f>'PEEA-Desempleo'!BM13</f>
        <v>808</v>
      </c>
      <c r="BM13" s="35">
        <f t="shared" si="41"/>
        <v>0.58763636363636362</v>
      </c>
      <c r="BN13" s="27">
        <f t="shared" si="42"/>
        <v>1375</v>
      </c>
      <c r="BO13" s="35">
        <f t="shared" si="43"/>
        <v>0.10465027779891925</v>
      </c>
      <c r="BP13" s="104">
        <f>'PEEA-Desempleo'!BP13</f>
        <v>556</v>
      </c>
      <c r="BQ13" s="35">
        <f t="shared" si="44"/>
        <v>0.42217160212604404</v>
      </c>
      <c r="BR13" s="104">
        <f>'PEEA-Desempleo'!BS13</f>
        <v>761</v>
      </c>
      <c r="BS13" s="35">
        <f t="shared" si="45"/>
        <v>0.57782839787395601</v>
      </c>
      <c r="BT13" s="27">
        <f t="shared" si="46"/>
        <v>1317</v>
      </c>
      <c r="BU13" s="35">
        <f t="shared" si="47"/>
        <v>0.10291474564351019</v>
      </c>
    </row>
    <row r="14" spans="1:73" x14ac:dyDescent="0.2">
      <c r="A14" s="33" t="s">
        <v>11</v>
      </c>
      <c r="B14" s="107">
        <f>'PEEA-Desempleo'!B14</f>
        <v>680</v>
      </c>
      <c r="C14" s="35">
        <f t="shared" si="0"/>
        <v>0.39215686274509803</v>
      </c>
      <c r="D14" s="107">
        <f>'PEEA-Desempleo'!E14</f>
        <v>1054</v>
      </c>
      <c r="E14" s="35">
        <f t="shared" si="1"/>
        <v>0.60784313725490191</v>
      </c>
      <c r="F14" s="27">
        <f t="shared" si="2"/>
        <v>1734</v>
      </c>
      <c r="G14" s="35">
        <f t="shared" si="3"/>
        <v>0.10821943456281595</v>
      </c>
      <c r="H14" s="80">
        <f>'PEEA-Desempleo'!H14</f>
        <v>689</v>
      </c>
      <c r="I14" s="35">
        <f t="shared" si="4"/>
        <v>0.39620471535365154</v>
      </c>
      <c r="J14" s="80">
        <f>'PEEA-Desempleo'!K14</f>
        <v>1050</v>
      </c>
      <c r="K14" s="35">
        <f t="shared" si="5"/>
        <v>0.60379528464634846</v>
      </c>
      <c r="L14" s="27">
        <f t="shared" si="6"/>
        <v>1739</v>
      </c>
      <c r="M14" s="35">
        <f t="shared" si="7"/>
        <v>0.10954330708661417</v>
      </c>
      <c r="N14" s="104">
        <f>'PEEA-Desempleo'!N14</f>
        <v>668</v>
      </c>
      <c r="O14" s="35">
        <f t="shared" si="8"/>
        <v>0.38612716763005778</v>
      </c>
      <c r="P14" s="104">
        <f>'PEEA-Desempleo'!Q14</f>
        <v>1062</v>
      </c>
      <c r="Q14" s="35">
        <f t="shared" si="9"/>
        <v>0.61387283236994217</v>
      </c>
      <c r="R14" s="27">
        <f t="shared" si="10"/>
        <v>1730</v>
      </c>
      <c r="S14" s="35">
        <f t="shared" si="11"/>
        <v>0.10947288489527304</v>
      </c>
      <c r="T14" s="104">
        <f>'PEEA-Desempleo'!T14</f>
        <v>658</v>
      </c>
      <c r="U14" s="35">
        <f t="shared" si="12"/>
        <v>0.3783783783783784</v>
      </c>
      <c r="V14" s="104">
        <f>'PEEA-Desempleo'!W14</f>
        <v>1081</v>
      </c>
      <c r="W14" s="35">
        <f t="shared" si="13"/>
        <v>0.6216216216216216</v>
      </c>
      <c r="X14" s="27">
        <f t="shared" si="14"/>
        <v>1739</v>
      </c>
      <c r="Y14" s="35">
        <f t="shared" si="15"/>
        <v>0.11062340966921119</v>
      </c>
      <c r="Z14" s="104">
        <f>'PEEA-Desempleo'!Z14</f>
        <v>613</v>
      </c>
      <c r="AA14" s="35">
        <f t="shared" si="16"/>
        <v>0.36861094407696932</v>
      </c>
      <c r="AB14" s="104">
        <f>'PEEA-Desempleo'!AC14</f>
        <v>1050</v>
      </c>
      <c r="AC14" s="35">
        <f t="shared" si="17"/>
        <v>0.63138905592303063</v>
      </c>
      <c r="AD14" s="27">
        <f t="shared" si="18"/>
        <v>1663</v>
      </c>
      <c r="AE14" s="35">
        <f t="shared" si="19"/>
        <v>0.10840232057884101</v>
      </c>
      <c r="AF14" s="104">
        <f>'PEEA-Desempleo'!AF14</f>
        <v>589</v>
      </c>
      <c r="AG14" s="35">
        <f t="shared" si="20"/>
        <v>0.36652146857498447</v>
      </c>
      <c r="AH14" s="104">
        <f>'PEEA-Desempleo'!AI14</f>
        <v>1018</v>
      </c>
      <c r="AI14" s="35">
        <f t="shared" si="21"/>
        <v>0.63347853142501553</v>
      </c>
      <c r="AJ14" s="27">
        <f t="shared" si="22"/>
        <v>1607</v>
      </c>
      <c r="AK14" s="35">
        <f t="shared" si="23"/>
        <v>0.10688393747921517</v>
      </c>
      <c r="AL14" s="104">
        <f>'PEEA-Desempleo'!AL14</f>
        <v>510</v>
      </c>
      <c r="AM14" s="35">
        <f t="shared" si="24"/>
        <v>0.34646739130434784</v>
      </c>
      <c r="AN14" s="104">
        <f>'PEEA-Desempleo'!AO14</f>
        <v>962</v>
      </c>
      <c r="AO14" s="35">
        <f t="shared" si="25"/>
        <v>0.65353260869565222</v>
      </c>
      <c r="AP14" s="27">
        <f t="shared" si="26"/>
        <v>1472</v>
      </c>
      <c r="AQ14" s="35">
        <f t="shared" si="27"/>
        <v>0.10551971326164875</v>
      </c>
      <c r="AR14" s="104">
        <f>'PEEA-Desempleo'!AR14</f>
        <v>486</v>
      </c>
      <c r="AS14" s="35">
        <f t="shared" si="28"/>
        <v>0.34763948497854075</v>
      </c>
      <c r="AT14" s="104">
        <f>'PEEA-Desempleo'!AU14</f>
        <v>912</v>
      </c>
      <c r="AU14" s="35">
        <f t="shared" si="29"/>
        <v>0.6523605150214592</v>
      </c>
      <c r="AV14" s="27">
        <f t="shared" si="30"/>
        <v>1398</v>
      </c>
      <c r="AW14" s="35">
        <f t="shared" si="31"/>
        <v>0.10580488912434724</v>
      </c>
      <c r="AX14" s="104">
        <f>'PEEA-Desempleo'!AX14</f>
        <v>440</v>
      </c>
      <c r="AY14" s="35">
        <f t="shared" si="32"/>
        <v>0.33664881407804131</v>
      </c>
      <c r="AZ14" s="104">
        <f>'PEEA-Desempleo'!BA14</f>
        <v>867</v>
      </c>
      <c r="BA14" s="35">
        <f t="shared" si="33"/>
        <v>0.66335118592195863</v>
      </c>
      <c r="BB14" s="27">
        <f t="shared" si="34"/>
        <v>1307</v>
      </c>
      <c r="BC14" s="35">
        <f t="shared" si="35"/>
        <v>0.10277581190532359</v>
      </c>
      <c r="BD14" s="104">
        <f>'PEEA-Desempleo'!BD14</f>
        <v>466</v>
      </c>
      <c r="BE14" s="35">
        <f t="shared" si="36"/>
        <v>0.34672619047619047</v>
      </c>
      <c r="BF14" s="104">
        <f>'PEEA-Desempleo'!BG14</f>
        <v>878</v>
      </c>
      <c r="BG14" s="35">
        <f t="shared" si="37"/>
        <v>0.65327380952380953</v>
      </c>
      <c r="BH14" s="27">
        <f t="shared" si="38"/>
        <v>1344</v>
      </c>
      <c r="BI14" s="35">
        <f t="shared" si="39"/>
        <v>0.10084033613445378</v>
      </c>
      <c r="BJ14" s="104">
        <f>'PEEA-Desempleo'!BJ14</f>
        <v>477</v>
      </c>
      <c r="BK14" s="35">
        <f t="shared" si="40"/>
        <v>0.34970674486803521</v>
      </c>
      <c r="BL14" s="91">
        <f>'PEEA-Desempleo'!BM14</f>
        <v>887</v>
      </c>
      <c r="BM14" s="35">
        <f t="shared" si="41"/>
        <v>0.65029325513196479</v>
      </c>
      <c r="BN14" s="27">
        <f t="shared" si="42"/>
        <v>1364</v>
      </c>
      <c r="BO14" s="35">
        <f t="shared" si="43"/>
        <v>0.1038130755765279</v>
      </c>
      <c r="BP14" s="104">
        <f>'PEEA-Desempleo'!BP14</f>
        <v>481</v>
      </c>
      <c r="BQ14" s="35">
        <f t="shared" si="44"/>
        <v>0.36192626034612491</v>
      </c>
      <c r="BR14" s="104">
        <f>'PEEA-Desempleo'!BS14</f>
        <v>848</v>
      </c>
      <c r="BS14" s="35">
        <f t="shared" si="45"/>
        <v>0.63807373965387515</v>
      </c>
      <c r="BT14" s="27">
        <f t="shared" si="46"/>
        <v>1329</v>
      </c>
      <c r="BU14" s="35">
        <f t="shared" si="47"/>
        <v>0.10385246542158319</v>
      </c>
    </row>
    <row r="15" spans="1:73" x14ac:dyDescent="0.2">
      <c r="A15" s="33" t="s">
        <v>12</v>
      </c>
      <c r="B15" s="107">
        <f>'PEEA-Desempleo'!B15</f>
        <v>758</v>
      </c>
      <c r="C15" s="35">
        <f t="shared" si="0"/>
        <v>0.39685863874345551</v>
      </c>
      <c r="D15" s="107">
        <f>'PEEA-Desempleo'!E15</f>
        <v>1152</v>
      </c>
      <c r="E15" s="35">
        <f t="shared" si="1"/>
        <v>0.60314136125654449</v>
      </c>
      <c r="F15" s="27">
        <f t="shared" si="2"/>
        <v>1910</v>
      </c>
      <c r="G15" s="35">
        <f t="shared" si="3"/>
        <v>0.11920364476065656</v>
      </c>
      <c r="H15" s="80">
        <f>'PEEA-Desempleo'!H15</f>
        <v>742</v>
      </c>
      <c r="I15" s="35">
        <f t="shared" si="4"/>
        <v>0.38807531380753141</v>
      </c>
      <c r="J15" s="80">
        <f>'PEEA-Desempleo'!K15</f>
        <v>1170</v>
      </c>
      <c r="K15" s="35">
        <f t="shared" si="5"/>
        <v>0.61192468619246865</v>
      </c>
      <c r="L15" s="27">
        <f t="shared" si="6"/>
        <v>1912</v>
      </c>
      <c r="M15" s="35">
        <f t="shared" si="7"/>
        <v>0.12044094488188976</v>
      </c>
      <c r="N15" s="104">
        <f>'PEEA-Desempleo'!N15</f>
        <v>725</v>
      </c>
      <c r="O15" s="35">
        <f t="shared" si="8"/>
        <v>0.38380095288512439</v>
      </c>
      <c r="P15" s="104">
        <f>'PEEA-Desempleo'!Q15</f>
        <v>1164</v>
      </c>
      <c r="Q15" s="35">
        <f t="shared" si="9"/>
        <v>0.61619904711487561</v>
      </c>
      <c r="R15" s="27">
        <f t="shared" si="10"/>
        <v>1889</v>
      </c>
      <c r="S15" s="35">
        <f t="shared" si="11"/>
        <v>0.11953426564576346</v>
      </c>
      <c r="T15" s="104">
        <f>'PEEA-Desempleo'!T15</f>
        <v>710</v>
      </c>
      <c r="U15" s="35">
        <f t="shared" si="12"/>
        <v>0.38069705093833778</v>
      </c>
      <c r="V15" s="104">
        <f>'PEEA-Desempleo'!W15</f>
        <v>1155</v>
      </c>
      <c r="W15" s="35">
        <f t="shared" si="13"/>
        <v>0.61930294906166217</v>
      </c>
      <c r="X15" s="27">
        <f t="shared" si="14"/>
        <v>1865</v>
      </c>
      <c r="Y15" s="35">
        <f t="shared" si="15"/>
        <v>0.11863867684478371</v>
      </c>
      <c r="Z15" s="104">
        <f>'PEEA-Desempleo'!Z15</f>
        <v>668</v>
      </c>
      <c r="AA15" s="35">
        <f t="shared" si="16"/>
        <v>0.36885698509110987</v>
      </c>
      <c r="AB15" s="104">
        <f>'PEEA-Desempleo'!AC15</f>
        <v>1143</v>
      </c>
      <c r="AC15" s="35">
        <f t="shared" si="17"/>
        <v>0.63114301490889013</v>
      </c>
      <c r="AD15" s="27">
        <f t="shared" si="18"/>
        <v>1811</v>
      </c>
      <c r="AE15" s="35">
        <f t="shared" si="19"/>
        <v>0.11804967081676553</v>
      </c>
      <c r="AF15" s="104">
        <f>'PEEA-Desempleo'!AF15</f>
        <v>629</v>
      </c>
      <c r="AG15" s="35">
        <f t="shared" si="20"/>
        <v>0.35657596371882089</v>
      </c>
      <c r="AH15" s="104">
        <f>'PEEA-Desempleo'!AI15</f>
        <v>1135</v>
      </c>
      <c r="AI15" s="35">
        <f t="shared" si="21"/>
        <v>0.64342403628117917</v>
      </c>
      <c r="AJ15" s="27">
        <f t="shared" si="22"/>
        <v>1764</v>
      </c>
      <c r="AK15" s="35">
        <f t="shared" si="23"/>
        <v>0.11732623877618889</v>
      </c>
      <c r="AL15" s="104">
        <f>'PEEA-Desempleo'!AL15</f>
        <v>576</v>
      </c>
      <c r="AM15" s="35">
        <f t="shared" si="24"/>
        <v>0.35643564356435642</v>
      </c>
      <c r="AN15" s="104">
        <f>'PEEA-Desempleo'!AO15</f>
        <v>1040</v>
      </c>
      <c r="AO15" s="35">
        <f t="shared" si="25"/>
        <v>0.64356435643564358</v>
      </c>
      <c r="AP15" s="27">
        <f t="shared" si="26"/>
        <v>1616</v>
      </c>
      <c r="AQ15" s="35">
        <f t="shared" si="27"/>
        <v>0.11584229390681004</v>
      </c>
      <c r="AR15" s="104">
        <f>'PEEA-Desempleo'!AR15</f>
        <v>525</v>
      </c>
      <c r="AS15" s="35">
        <f t="shared" si="28"/>
        <v>0.35</v>
      </c>
      <c r="AT15" s="104">
        <f>'PEEA-Desempleo'!AU15</f>
        <v>975</v>
      </c>
      <c r="AU15" s="35">
        <f t="shared" si="29"/>
        <v>0.65</v>
      </c>
      <c r="AV15" s="27">
        <f t="shared" si="30"/>
        <v>1500</v>
      </c>
      <c r="AW15" s="35">
        <f t="shared" si="31"/>
        <v>0.11352455914629532</v>
      </c>
      <c r="AX15" s="104">
        <f>'PEEA-Desempleo'!AX15</f>
        <v>474</v>
      </c>
      <c r="AY15" s="35">
        <f t="shared" si="32"/>
        <v>0.33403805496828753</v>
      </c>
      <c r="AZ15" s="104">
        <f>'PEEA-Desempleo'!BA15</f>
        <v>945</v>
      </c>
      <c r="BA15" s="35">
        <f t="shared" si="33"/>
        <v>0.66596194503171247</v>
      </c>
      <c r="BB15" s="27">
        <f t="shared" si="34"/>
        <v>1419</v>
      </c>
      <c r="BC15" s="35">
        <f t="shared" si="35"/>
        <v>0.11158292050011795</v>
      </c>
      <c r="BD15" s="104">
        <f>'PEEA-Desempleo'!BD15</f>
        <v>517</v>
      </c>
      <c r="BE15" s="35">
        <f t="shared" si="36"/>
        <v>0.34744623655913981</v>
      </c>
      <c r="BF15" s="104">
        <f>'PEEA-Desempleo'!BG15</f>
        <v>971</v>
      </c>
      <c r="BG15" s="35">
        <f t="shared" si="37"/>
        <v>0.65255376344086025</v>
      </c>
      <c r="BH15" s="27">
        <f t="shared" si="38"/>
        <v>1488</v>
      </c>
      <c r="BI15" s="35">
        <f t="shared" si="39"/>
        <v>0.11164465786314526</v>
      </c>
      <c r="BJ15" s="104">
        <f>'PEEA-Desempleo'!BJ15</f>
        <v>490</v>
      </c>
      <c r="BK15" s="35">
        <f t="shared" si="40"/>
        <v>0.34170153417015342</v>
      </c>
      <c r="BL15" s="91">
        <f>'PEEA-Desempleo'!BM15</f>
        <v>944</v>
      </c>
      <c r="BM15" s="35">
        <f t="shared" si="41"/>
        <v>0.65829846582984664</v>
      </c>
      <c r="BN15" s="27">
        <f t="shared" si="42"/>
        <v>1434</v>
      </c>
      <c r="BO15" s="35">
        <f t="shared" si="43"/>
        <v>0.1091407260826547</v>
      </c>
      <c r="BP15" s="104">
        <f>'PEEA-Desempleo'!BP15</f>
        <v>527</v>
      </c>
      <c r="BQ15" s="35">
        <f t="shared" si="44"/>
        <v>0.36648122392211407</v>
      </c>
      <c r="BR15" s="104">
        <f>'PEEA-Desempleo'!BS15</f>
        <v>911</v>
      </c>
      <c r="BS15" s="35">
        <f t="shared" si="45"/>
        <v>0.63351877607788598</v>
      </c>
      <c r="BT15" s="27">
        <f t="shared" si="46"/>
        <v>1438</v>
      </c>
      <c r="BU15" s="35">
        <f t="shared" si="47"/>
        <v>0.11237008673907947</v>
      </c>
    </row>
    <row r="16" spans="1:73" x14ac:dyDescent="0.2">
      <c r="A16" s="33" t="s">
        <v>13</v>
      </c>
      <c r="B16" s="107">
        <f>'PEEA-Desempleo'!B16</f>
        <v>841</v>
      </c>
      <c r="C16" s="35">
        <f t="shared" si="0"/>
        <v>0.42197691921726044</v>
      </c>
      <c r="D16" s="107">
        <f>'PEEA-Desempleo'!E16</f>
        <v>1152</v>
      </c>
      <c r="E16" s="35">
        <f t="shared" si="1"/>
        <v>0.57802308078273956</v>
      </c>
      <c r="F16" s="27">
        <f t="shared" si="2"/>
        <v>1993</v>
      </c>
      <c r="G16" s="35">
        <f t="shared" si="3"/>
        <v>0.12438369843350185</v>
      </c>
      <c r="H16" s="80">
        <f>'PEEA-Desempleo'!H16</f>
        <v>843</v>
      </c>
      <c r="I16" s="35">
        <f t="shared" si="4"/>
        <v>0.41774033696729435</v>
      </c>
      <c r="J16" s="80">
        <f>'PEEA-Desempleo'!K16</f>
        <v>1175</v>
      </c>
      <c r="K16" s="35">
        <f t="shared" si="5"/>
        <v>0.5822596630327056</v>
      </c>
      <c r="L16" s="27">
        <f t="shared" si="6"/>
        <v>2018</v>
      </c>
      <c r="M16" s="35">
        <f t="shared" si="7"/>
        <v>0.12711811023622047</v>
      </c>
      <c r="N16" s="104">
        <f>'PEEA-Desempleo'!N16</f>
        <v>852</v>
      </c>
      <c r="O16" s="35">
        <f t="shared" si="8"/>
        <v>0.42074074074074075</v>
      </c>
      <c r="P16" s="104">
        <f>'PEEA-Desempleo'!Q16</f>
        <v>1173</v>
      </c>
      <c r="Q16" s="35">
        <f t="shared" si="9"/>
        <v>0.57925925925925925</v>
      </c>
      <c r="R16" s="27">
        <f t="shared" si="10"/>
        <v>2025</v>
      </c>
      <c r="S16" s="35">
        <f t="shared" si="11"/>
        <v>0.12814022653926468</v>
      </c>
      <c r="T16" s="104">
        <f>'PEEA-Desempleo'!T16</f>
        <v>801</v>
      </c>
      <c r="U16" s="35">
        <f t="shared" si="12"/>
        <v>0.40210843373493976</v>
      </c>
      <c r="V16" s="104">
        <f>'PEEA-Desempleo'!W16</f>
        <v>1191</v>
      </c>
      <c r="W16" s="35">
        <f t="shared" si="13"/>
        <v>0.59789156626506024</v>
      </c>
      <c r="X16" s="27">
        <f t="shared" si="14"/>
        <v>1992</v>
      </c>
      <c r="Y16" s="35">
        <f t="shared" si="15"/>
        <v>0.12671755725190839</v>
      </c>
      <c r="Z16" s="104">
        <f>'PEEA-Desempleo'!Z16</f>
        <v>784</v>
      </c>
      <c r="AA16" s="35">
        <f t="shared" si="16"/>
        <v>0.39796954314720812</v>
      </c>
      <c r="AB16" s="104">
        <f>'PEEA-Desempleo'!AC16</f>
        <v>1186</v>
      </c>
      <c r="AC16" s="35">
        <f t="shared" si="17"/>
        <v>0.60203045685279188</v>
      </c>
      <c r="AD16" s="27">
        <f t="shared" si="18"/>
        <v>1970</v>
      </c>
      <c r="AE16" s="35">
        <f t="shared" si="19"/>
        <v>0.1284140538426439</v>
      </c>
      <c r="AF16" s="104">
        <f>'PEEA-Desempleo'!AF16</f>
        <v>770</v>
      </c>
      <c r="AG16" s="35">
        <f t="shared" si="20"/>
        <v>0.40187891440501045</v>
      </c>
      <c r="AH16" s="104">
        <f>'PEEA-Desempleo'!AI16</f>
        <v>1146</v>
      </c>
      <c r="AI16" s="35">
        <f t="shared" si="21"/>
        <v>0.59812108559498955</v>
      </c>
      <c r="AJ16" s="27">
        <f t="shared" si="22"/>
        <v>1916</v>
      </c>
      <c r="AK16" s="35">
        <f t="shared" si="23"/>
        <v>0.12743598270701695</v>
      </c>
      <c r="AL16" s="104">
        <f>'PEEA-Desempleo'!AL16</f>
        <v>703</v>
      </c>
      <c r="AM16" s="35">
        <f t="shared" si="24"/>
        <v>0.39830028328611899</v>
      </c>
      <c r="AN16" s="104">
        <f>'PEEA-Desempleo'!AO16</f>
        <v>1062</v>
      </c>
      <c r="AO16" s="35">
        <f t="shared" si="25"/>
        <v>0.60169971671388101</v>
      </c>
      <c r="AP16" s="27">
        <f t="shared" si="26"/>
        <v>1765</v>
      </c>
      <c r="AQ16" s="35">
        <f t="shared" si="27"/>
        <v>0.12652329749103944</v>
      </c>
      <c r="AR16" s="104">
        <f>'PEEA-Desempleo'!AR16</f>
        <v>668</v>
      </c>
      <c r="AS16" s="35">
        <f t="shared" si="28"/>
        <v>0.39294117647058824</v>
      </c>
      <c r="AT16" s="104">
        <f>'PEEA-Desempleo'!AU16</f>
        <v>1032</v>
      </c>
      <c r="AU16" s="35">
        <f t="shared" si="29"/>
        <v>0.60705882352941176</v>
      </c>
      <c r="AV16" s="27">
        <f t="shared" si="30"/>
        <v>1700</v>
      </c>
      <c r="AW16" s="35">
        <f t="shared" si="31"/>
        <v>0.12866116703246802</v>
      </c>
      <c r="AX16" s="104">
        <f>'PEEA-Desempleo'!AX16</f>
        <v>625</v>
      </c>
      <c r="AY16" s="35">
        <f t="shared" si="32"/>
        <v>0.37582681900180398</v>
      </c>
      <c r="AZ16" s="104">
        <f>'PEEA-Desempleo'!BA16</f>
        <v>1038</v>
      </c>
      <c r="BA16" s="35">
        <f t="shared" si="33"/>
        <v>0.62417318099819608</v>
      </c>
      <c r="BB16" s="27">
        <f t="shared" si="34"/>
        <v>1663</v>
      </c>
      <c r="BC16" s="35">
        <f t="shared" si="35"/>
        <v>0.13076983565306283</v>
      </c>
      <c r="BD16" s="104">
        <f>'PEEA-Desempleo'!BD16</f>
        <v>648</v>
      </c>
      <c r="BE16" s="35">
        <f t="shared" si="36"/>
        <v>0.37327188940092165</v>
      </c>
      <c r="BF16" s="104">
        <f>'PEEA-Desempleo'!BG16</f>
        <v>1088</v>
      </c>
      <c r="BG16" s="35">
        <f t="shared" si="37"/>
        <v>0.62672811059907829</v>
      </c>
      <c r="BH16" s="27">
        <f t="shared" si="38"/>
        <v>1736</v>
      </c>
      <c r="BI16" s="35">
        <f t="shared" si="39"/>
        <v>0.13025210084033614</v>
      </c>
      <c r="BJ16" s="104">
        <f>'PEEA-Desempleo'!BJ16</f>
        <v>649</v>
      </c>
      <c r="BK16" s="35">
        <f t="shared" si="40"/>
        <v>0.38334317779090371</v>
      </c>
      <c r="BL16" s="91">
        <f>'PEEA-Desempleo'!BM16</f>
        <v>1044</v>
      </c>
      <c r="BM16" s="35">
        <f t="shared" si="41"/>
        <v>0.61665682220909623</v>
      </c>
      <c r="BN16" s="27">
        <f t="shared" si="42"/>
        <v>1693</v>
      </c>
      <c r="BO16" s="35">
        <f t="shared" si="43"/>
        <v>0.12885303295532385</v>
      </c>
      <c r="BP16" s="104">
        <f>'PEEA-Desempleo'!BP16</f>
        <v>657</v>
      </c>
      <c r="BQ16" s="35">
        <f t="shared" si="44"/>
        <v>0.39673913043478259</v>
      </c>
      <c r="BR16" s="104">
        <f>'PEEA-Desempleo'!BS16</f>
        <v>999</v>
      </c>
      <c r="BS16" s="35">
        <f t="shared" si="45"/>
        <v>0.60326086956521741</v>
      </c>
      <c r="BT16" s="27">
        <f t="shared" si="46"/>
        <v>1656</v>
      </c>
      <c r="BU16" s="35">
        <f t="shared" si="47"/>
        <v>0.12940532937407204</v>
      </c>
    </row>
    <row r="17" spans="1:73" x14ac:dyDescent="0.2">
      <c r="A17" s="33" t="s">
        <v>14</v>
      </c>
      <c r="B17" s="107">
        <f>'PEEA-Desempleo'!B17</f>
        <v>849</v>
      </c>
      <c r="C17" s="35">
        <f t="shared" si="0"/>
        <v>0.40994688556253017</v>
      </c>
      <c r="D17" s="107">
        <f>'PEEA-Desempleo'!E17</f>
        <v>1222</v>
      </c>
      <c r="E17" s="35">
        <f t="shared" si="1"/>
        <v>0.59005311443746977</v>
      </c>
      <c r="F17" s="27">
        <f t="shared" si="2"/>
        <v>2071</v>
      </c>
      <c r="G17" s="35">
        <f t="shared" si="3"/>
        <v>0.12925170068027211</v>
      </c>
      <c r="H17" s="80">
        <f>'PEEA-Desempleo'!H17</f>
        <v>847</v>
      </c>
      <c r="I17" s="35">
        <f t="shared" si="4"/>
        <v>0.40526315789473683</v>
      </c>
      <c r="J17" s="80">
        <f>'PEEA-Desempleo'!K17</f>
        <v>1243</v>
      </c>
      <c r="K17" s="35">
        <f t="shared" si="5"/>
        <v>0.59473684210526312</v>
      </c>
      <c r="L17" s="27">
        <f t="shared" si="6"/>
        <v>2090</v>
      </c>
      <c r="M17" s="35">
        <f t="shared" si="7"/>
        <v>0.13165354330708662</v>
      </c>
      <c r="N17" s="104">
        <f>'PEEA-Desempleo'!N17</f>
        <v>824</v>
      </c>
      <c r="O17" s="35">
        <f t="shared" si="8"/>
        <v>0.40392156862745099</v>
      </c>
      <c r="P17" s="104">
        <f>'PEEA-Desempleo'!Q17</f>
        <v>1216</v>
      </c>
      <c r="Q17" s="35">
        <f t="shared" si="9"/>
        <v>0.59607843137254901</v>
      </c>
      <c r="R17" s="27">
        <f t="shared" si="10"/>
        <v>2040</v>
      </c>
      <c r="S17" s="35">
        <f t="shared" si="11"/>
        <v>0.1290894134025185</v>
      </c>
      <c r="T17" s="104">
        <f>'PEEA-Desempleo'!T17</f>
        <v>809</v>
      </c>
      <c r="U17" s="35">
        <f t="shared" si="12"/>
        <v>0.4008919722497522</v>
      </c>
      <c r="V17" s="104">
        <f>'PEEA-Desempleo'!W17</f>
        <v>1209</v>
      </c>
      <c r="W17" s="35">
        <f t="shared" si="13"/>
        <v>0.59910802775024774</v>
      </c>
      <c r="X17" s="27">
        <f t="shared" si="14"/>
        <v>2018</v>
      </c>
      <c r="Y17" s="35">
        <f t="shared" si="15"/>
        <v>0.12837150127226463</v>
      </c>
      <c r="Z17" s="104">
        <f>'PEEA-Desempleo'!Z17</f>
        <v>801</v>
      </c>
      <c r="AA17" s="35">
        <f t="shared" si="16"/>
        <v>0.40090090090090091</v>
      </c>
      <c r="AB17" s="104">
        <f>'PEEA-Desempleo'!AC17</f>
        <v>1197</v>
      </c>
      <c r="AC17" s="35">
        <f t="shared" si="17"/>
        <v>0.59909909909909909</v>
      </c>
      <c r="AD17" s="27">
        <f t="shared" si="18"/>
        <v>1998</v>
      </c>
      <c r="AE17" s="35">
        <f t="shared" si="19"/>
        <v>0.13023922821198097</v>
      </c>
      <c r="AF17" s="104">
        <f>'PEEA-Desempleo'!AF17</f>
        <v>784</v>
      </c>
      <c r="AG17" s="35">
        <f t="shared" si="20"/>
        <v>0.39536056480080684</v>
      </c>
      <c r="AH17" s="104">
        <f>'PEEA-Desempleo'!AI17</f>
        <v>1199</v>
      </c>
      <c r="AI17" s="35">
        <f t="shared" si="21"/>
        <v>0.60463943519919316</v>
      </c>
      <c r="AJ17" s="27">
        <f t="shared" si="22"/>
        <v>1983</v>
      </c>
      <c r="AK17" s="35">
        <f t="shared" si="23"/>
        <v>0.1318922514133688</v>
      </c>
      <c r="AL17" s="104">
        <f>'PEEA-Desempleo'!AL17</f>
        <v>755</v>
      </c>
      <c r="AM17" s="35">
        <f t="shared" si="24"/>
        <v>0.39778714436248686</v>
      </c>
      <c r="AN17" s="104">
        <f>'PEEA-Desempleo'!AO17</f>
        <v>1143</v>
      </c>
      <c r="AO17" s="35">
        <f t="shared" si="25"/>
        <v>0.60221285563751314</v>
      </c>
      <c r="AP17" s="27">
        <f t="shared" si="26"/>
        <v>1898</v>
      </c>
      <c r="AQ17" s="35">
        <f t="shared" si="27"/>
        <v>0.13605734767025091</v>
      </c>
      <c r="AR17" s="104">
        <f>'PEEA-Desempleo'!AR17</f>
        <v>709</v>
      </c>
      <c r="AS17" s="35">
        <f t="shared" si="28"/>
        <v>0.39764441951766688</v>
      </c>
      <c r="AT17" s="104">
        <f>'PEEA-Desempleo'!AU17</f>
        <v>1074</v>
      </c>
      <c r="AU17" s="35">
        <f t="shared" si="29"/>
        <v>0.60235558048233317</v>
      </c>
      <c r="AV17" s="27">
        <f t="shared" si="30"/>
        <v>1783</v>
      </c>
      <c r="AW17" s="35">
        <f t="shared" si="31"/>
        <v>0.1349428593052297</v>
      </c>
      <c r="AX17" s="104">
        <f>'PEEA-Desempleo'!AX17</f>
        <v>686</v>
      </c>
      <c r="AY17" s="35">
        <f t="shared" si="32"/>
        <v>0.38757062146892657</v>
      </c>
      <c r="AZ17" s="104">
        <f>'PEEA-Desempleo'!BA17</f>
        <v>1084</v>
      </c>
      <c r="BA17" s="35">
        <f t="shared" si="33"/>
        <v>0.61242937853107349</v>
      </c>
      <c r="BB17" s="27">
        <f t="shared" si="34"/>
        <v>1770</v>
      </c>
      <c r="BC17" s="35">
        <f t="shared" si="35"/>
        <v>0.13918376975701816</v>
      </c>
      <c r="BD17" s="104">
        <f>'PEEA-Desempleo'!BD17</f>
        <v>696</v>
      </c>
      <c r="BE17" s="35">
        <f t="shared" si="36"/>
        <v>0.38199780461031835</v>
      </c>
      <c r="BF17" s="104">
        <f>'PEEA-Desempleo'!BG17</f>
        <v>1126</v>
      </c>
      <c r="BG17" s="35">
        <f t="shared" si="37"/>
        <v>0.61800219538968171</v>
      </c>
      <c r="BH17" s="27">
        <f t="shared" si="38"/>
        <v>1822</v>
      </c>
      <c r="BI17" s="35">
        <f t="shared" si="39"/>
        <v>0.13670468187274909</v>
      </c>
      <c r="BJ17" s="104">
        <f>'PEEA-Desempleo'!BJ17</f>
        <v>705</v>
      </c>
      <c r="BK17" s="35">
        <f t="shared" si="40"/>
        <v>0.38757559098405719</v>
      </c>
      <c r="BL17" s="91">
        <f>'PEEA-Desempleo'!BM17</f>
        <v>1114</v>
      </c>
      <c r="BM17" s="35">
        <f t="shared" si="41"/>
        <v>0.61242440901594286</v>
      </c>
      <c r="BN17" s="27">
        <f t="shared" si="42"/>
        <v>1819</v>
      </c>
      <c r="BO17" s="35">
        <f t="shared" si="43"/>
        <v>0.13844280386635208</v>
      </c>
      <c r="BP17" s="104">
        <f>'PEEA-Desempleo'!BP17</f>
        <v>710</v>
      </c>
      <c r="BQ17" s="35">
        <f t="shared" si="44"/>
        <v>0.39642657733109993</v>
      </c>
      <c r="BR17" s="104">
        <f>'PEEA-Desempleo'!BS17</f>
        <v>1081</v>
      </c>
      <c r="BS17" s="35">
        <f t="shared" si="45"/>
        <v>0.60357342266890002</v>
      </c>
      <c r="BT17" s="27">
        <f t="shared" si="46"/>
        <v>1791</v>
      </c>
      <c r="BU17" s="35">
        <f t="shared" si="47"/>
        <v>0.13995467687739313</v>
      </c>
    </row>
    <row r="18" spans="1:73" x14ac:dyDescent="0.2">
      <c r="A18" s="33" t="s">
        <v>15</v>
      </c>
      <c r="B18" s="107">
        <f>'PEEA-Desempleo'!B18</f>
        <v>856</v>
      </c>
      <c r="C18" s="35">
        <f t="shared" si="0"/>
        <v>0.43540183112919634</v>
      </c>
      <c r="D18" s="107">
        <f>'PEEA-Desempleo'!E18</f>
        <v>1110</v>
      </c>
      <c r="E18" s="35">
        <f t="shared" si="1"/>
        <v>0.56459816887080361</v>
      </c>
      <c r="F18" s="27">
        <f t="shared" si="2"/>
        <v>1966</v>
      </c>
      <c r="G18" s="35">
        <f t="shared" si="3"/>
        <v>0.12269862073269674</v>
      </c>
      <c r="H18" s="80">
        <f>'PEEA-Desempleo'!H18</f>
        <v>851</v>
      </c>
      <c r="I18" s="35">
        <f t="shared" si="4"/>
        <v>0.43154158215010141</v>
      </c>
      <c r="J18" s="80">
        <f>'PEEA-Desempleo'!K18</f>
        <v>1121</v>
      </c>
      <c r="K18" s="35">
        <f t="shared" si="5"/>
        <v>0.56845841784989859</v>
      </c>
      <c r="L18" s="27">
        <f t="shared" si="6"/>
        <v>1972</v>
      </c>
      <c r="M18" s="35">
        <f t="shared" si="7"/>
        <v>0.12422047244094488</v>
      </c>
      <c r="N18" s="104">
        <f>'PEEA-Desempleo'!N18</f>
        <v>848</v>
      </c>
      <c r="O18" s="35">
        <f t="shared" si="8"/>
        <v>0.42570281124497994</v>
      </c>
      <c r="P18" s="104">
        <f>'PEEA-Desempleo'!Q18</f>
        <v>1144</v>
      </c>
      <c r="Q18" s="35">
        <f t="shared" si="9"/>
        <v>0.57429718875502012</v>
      </c>
      <c r="R18" s="27">
        <f t="shared" si="10"/>
        <v>1992</v>
      </c>
      <c r="S18" s="35">
        <f t="shared" si="11"/>
        <v>0.1260520154401063</v>
      </c>
      <c r="T18" s="104">
        <f>'PEEA-Desempleo'!T18</f>
        <v>843</v>
      </c>
      <c r="U18" s="35">
        <f t="shared" si="12"/>
        <v>0.42319277108433734</v>
      </c>
      <c r="V18" s="104">
        <f>'PEEA-Desempleo'!W18</f>
        <v>1149</v>
      </c>
      <c r="W18" s="35">
        <f t="shared" si="13"/>
        <v>0.57680722891566261</v>
      </c>
      <c r="X18" s="27">
        <f t="shared" si="14"/>
        <v>1992</v>
      </c>
      <c r="Y18" s="35">
        <f t="shared" si="15"/>
        <v>0.12671755725190839</v>
      </c>
      <c r="Z18" s="104">
        <f>'PEEA-Desempleo'!Z18</f>
        <v>812</v>
      </c>
      <c r="AA18" s="35">
        <f t="shared" si="16"/>
        <v>0.41134751773049644</v>
      </c>
      <c r="AB18" s="104">
        <f>'PEEA-Desempleo'!AC18</f>
        <v>1162</v>
      </c>
      <c r="AC18" s="35">
        <f t="shared" si="17"/>
        <v>0.58865248226950351</v>
      </c>
      <c r="AD18" s="27">
        <f t="shared" si="18"/>
        <v>1974</v>
      </c>
      <c r="AE18" s="35">
        <f t="shared" si="19"/>
        <v>0.12867479303826349</v>
      </c>
      <c r="AF18" s="104">
        <f>'PEEA-Desempleo'!AF18</f>
        <v>815</v>
      </c>
      <c r="AG18" s="35">
        <f t="shared" si="20"/>
        <v>0.41945445187853836</v>
      </c>
      <c r="AH18" s="104">
        <f>'PEEA-Desempleo'!AI18</f>
        <v>1128</v>
      </c>
      <c r="AI18" s="35">
        <f t="shared" si="21"/>
        <v>0.58054554812146164</v>
      </c>
      <c r="AJ18" s="27">
        <f t="shared" si="22"/>
        <v>1943</v>
      </c>
      <c r="AK18" s="35">
        <f t="shared" si="23"/>
        <v>0.12923179248420352</v>
      </c>
      <c r="AL18" s="104">
        <f>'PEEA-Desempleo'!AL18</f>
        <v>790</v>
      </c>
      <c r="AM18" s="35">
        <f t="shared" si="24"/>
        <v>0.42066027689030883</v>
      </c>
      <c r="AN18" s="104">
        <f>'PEEA-Desempleo'!AO18</f>
        <v>1088</v>
      </c>
      <c r="AO18" s="35">
        <f t="shared" si="25"/>
        <v>0.57933972310969117</v>
      </c>
      <c r="AP18" s="27">
        <f t="shared" si="26"/>
        <v>1878</v>
      </c>
      <c r="AQ18" s="35">
        <f t="shared" si="27"/>
        <v>0.13462365591397848</v>
      </c>
      <c r="AR18" s="104">
        <f>'PEEA-Desempleo'!AR18</f>
        <v>762</v>
      </c>
      <c r="AS18" s="35">
        <f t="shared" si="28"/>
        <v>0.41616602949208081</v>
      </c>
      <c r="AT18" s="104">
        <f>'PEEA-Desempleo'!AU18</f>
        <v>1069</v>
      </c>
      <c r="AU18" s="35">
        <f t="shared" si="29"/>
        <v>0.58383397050791919</v>
      </c>
      <c r="AV18" s="27">
        <f t="shared" si="30"/>
        <v>1831</v>
      </c>
      <c r="AW18" s="35">
        <f t="shared" si="31"/>
        <v>0.13857564519791116</v>
      </c>
      <c r="AX18" s="104">
        <f>'PEEA-Desempleo'!AX18</f>
        <v>743</v>
      </c>
      <c r="AY18" s="35">
        <f t="shared" si="32"/>
        <v>0.4146205357142857</v>
      </c>
      <c r="AZ18" s="104">
        <f>'PEEA-Desempleo'!BA18</f>
        <v>1049</v>
      </c>
      <c r="BA18" s="35">
        <f t="shared" si="33"/>
        <v>0.5853794642857143</v>
      </c>
      <c r="BB18" s="27">
        <f t="shared" si="34"/>
        <v>1792</v>
      </c>
      <c r="BC18" s="35">
        <f t="shared" si="35"/>
        <v>0.14091373751670991</v>
      </c>
      <c r="BD18" s="104">
        <f>'PEEA-Desempleo'!BD18</f>
        <v>758</v>
      </c>
      <c r="BE18" s="35">
        <f t="shared" si="36"/>
        <v>0.41443411700382721</v>
      </c>
      <c r="BF18" s="104">
        <f>'PEEA-Desempleo'!BG18</f>
        <v>1071</v>
      </c>
      <c r="BG18" s="35">
        <f t="shared" si="37"/>
        <v>0.58556588299617274</v>
      </c>
      <c r="BH18" s="27">
        <f t="shared" si="38"/>
        <v>1829</v>
      </c>
      <c r="BI18" s="35">
        <f t="shared" si="39"/>
        <v>0.1372298919567827</v>
      </c>
      <c r="BJ18" s="104">
        <f>'PEEA-Desempleo'!BJ18</f>
        <v>757</v>
      </c>
      <c r="BK18" s="35">
        <f t="shared" si="40"/>
        <v>0.41253405994550407</v>
      </c>
      <c r="BL18" s="91">
        <f>'PEEA-Desempleo'!BM18</f>
        <v>1078</v>
      </c>
      <c r="BM18" s="35">
        <f t="shared" si="41"/>
        <v>0.58746594005449593</v>
      </c>
      <c r="BN18" s="27">
        <f t="shared" si="42"/>
        <v>1835</v>
      </c>
      <c r="BO18" s="35">
        <f t="shared" si="43"/>
        <v>0.13966055255346677</v>
      </c>
      <c r="BP18" s="104">
        <f>'PEEA-Desempleo'!BP18</f>
        <v>774</v>
      </c>
      <c r="BQ18" s="35">
        <f t="shared" si="44"/>
        <v>0.42248908296943233</v>
      </c>
      <c r="BR18" s="104">
        <f>'PEEA-Desempleo'!BS18</f>
        <v>1058</v>
      </c>
      <c r="BS18" s="35">
        <f t="shared" si="45"/>
        <v>0.57751091703056767</v>
      </c>
      <c r="BT18" s="27">
        <f t="shared" si="46"/>
        <v>1832</v>
      </c>
      <c r="BU18" s="35">
        <f t="shared" si="47"/>
        <v>0.14315855278580916</v>
      </c>
    </row>
    <row r="19" spans="1:73" x14ac:dyDescent="0.2">
      <c r="A19" s="33" t="s">
        <v>16</v>
      </c>
      <c r="B19" s="107">
        <f>'PEEA-Desempleo'!B19</f>
        <v>645</v>
      </c>
      <c r="C19" s="35">
        <f t="shared" si="0"/>
        <v>0.42184434270765209</v>
      </c>
      <c r="D19" s="107">
        <f>'PEEA-Desempleo'!E19</f>
        <v>884</v>
      </c>
      <c r="E19" s="35">
        <f t="shared" si="1"/>
        <v>0.57815565729234797</v>
      </c>
      <c r="F19" s="27">
        <f t="shared" si="2"/>
        <v>1529</v>
      </c>
      <c r="G19" s="35">
        <f t="shared" si="3"/>
        <v>9.5425326093740243E-2</v>
      </c>
      <c r="H19" s="80">
        <f>'PEEA-Desempleo'!H19</f>
        <v>655</v>
      </c>
      <c r="I19" s="35">
        <f t="shared" si="4"/>
        <v>0.4220360824742268</v>
      </c>
      <c r="J19" s="80">
        <f>'PEEA-Desempleo'!K19</f>
        <v>897</v>
      </c>
      <c r="K19" s="35">
        <f t="shared" si="5"/>
        <v>0.57796391752577314</v>
      </c>
      <c r="L19" s="27">
        <f t="shared" si="6"/>
        <v>1552</v>
      </c>
      <c r="M19" s="35">
        <f t="shared" si="7"/>
        <v>9.7763779527559061E-2</v>
      </c>
      <c r="N19" s="104">
        <f>'PEEA-Desempleo'!N19</f>
        <v>652</v>
      </c>
      <c r="O19" s="35">
        <f t="shared" si="8"/>
        <v>0.42037395228884589</v>
      </c>
      <c r="P19" s="104">
        <f>'PEEA-Desempleo'!Q19</f>
        <v>899</v>
      </c>
      <c r="Q19" s="35">
        <f t="shared" si="9"/>
        <v>0.57962604771115411</v>
      </c>
      <c r="R19" s="27">
        <f t="shared" si="10"/>
        <v>1551</v>
      </c>
      <c r="S19" s="35">
        <f t="shared" si="11"/>
        <v>9.8145921660444224E-2</v>
      </c>
      <c r="T19" s="104">
        <f>'PEEA-Desempleo'!T19</f>
        <v>644</v>
      </c>
      <c r="U19" s="35">
        <f t="shared" si="12"/>
        <v>0.41335044929396664</v>
      </c>
      <c r="V19" s="104">
        <f>'PEEA-Desempleo'!W19</f>
        <v>914</v>
      </c>
      <c r="W19" s="35">
        <f t="shared" si="13"/>
        <v>0.58664955070603342</v>
      </c>
      <c r="X19" s="27">
        <f t="shared" si="14"/>
        <v>1558</v>
      </c>
      <c r="Y19" s="35">
        <f t="shared" si="15"/>
        <v>9.9109414758269718E-2</v>
      </c>
      <c r="Z19" s="104">
        <f>'PEEA-Desempleo'!Z19</f>
        <v>651</v>
      </c>
      <c r="AA19" s="35">
        <f t="shared" si="16"/>
        <v>0.41730769230769232</v>
      </c>
      <c r="AB19" s="104">
        <f>'PEEA-Desempleo'!AC19</f>
        <v>909</v>
      </c>
      <c r="AC19" s="35">
        <f t="shared" si="17"/>
        <v>0.58269230769230773</v>
      </c>
      <c r="AD19" s="27">
        <f t="shared" si="18"/>
        <v>1560</v>
      </c>
      <c r="AE19" s="35">
        <f t="shared" si="19"/>
        <v>0.10168828629163679</v>
      </c>
      <c r="AF19" s="104">
        <f>'PEEA-Desempleo'!AF19</f>
        <v>637</v>
      </c>
      <c r="AG19" s="35">
        <f t="shared" si="20"/>
        <v>0.41203104786545924</v>
      </c>
      <c r="AH19" s="104">
        <f>'PEEA-Desempleo'!AI19</f>
        <v>909</v>
      </c>
      <c r="AI19" s="35">
        <f t="shared" si="21"/>
        <v>0.5879689521345407</v>
      </c>
      <c r="AJ19" s="27">
        <f t="shared" si="22"/>
        <v>1546</v>
      </c>
      <c r="AK19" s="35">
        <f t="shared" si="23"/>
        <v>0.10282673761223811</v>
      </c>
      <c r="AL19" s="104">
        <f>'PEEA-Desempleo'!AL19</f>
        <v>624</v>
      </c>
      <c r="AM19" s="35">
        <f t="shared" si="24"/>
        <v>0.41879194630872485</v>
      </c>
      <c r="AN19" s="104">
        <f>'PEEA-Desempleo'!AO19</f>
        <v>866</v>
      </c>
      <c r="AO19" s="35">
        <f t="shared" si="25"/>
        <v>0.58120805369127515</v>
      </c>
      <c r="AP19" s="27">
        <f t="shared" si="26"/>
        <v>1490</v>
      </c>
      <c r="AQ19" s="35">
        <f t="shared" si="27"/>
        <v>0.10681003584229391</v>
      </c>
      <c r="AR19" s="104">
        <f>'PEEA-Desempleo'!AR19</f>
        <v>624</v>
      </c>
      <c r="AS19" s="35">
        <f t="shared" si="28"/>
        <v>0.43243243243243246</v>
      </c>
      <c r="AT19" s="104">
        <f>'PEEA-Desempleo'!AU19</f>
        <v>819</v>
      </c>
      <c r="AU19" s="35">
        <f t="shared" si="29"/>
        <v>0.56756756756756754</v>
      </c>
      <c r="AV19" s="27">
        <f t="shared" si="30"/>
        <v>1443</v>
      </c>
      <c r="AW19" s="35">
        <f t="shared" si="31"/>
        <v>0.10921062589873609</v>
      </c>
      <c r="AX19" s="104">
        <f>'PEEA-Desempleo'!AX19</f>
        <v>597</v>
      </c>
      <c r="AY19" s="35">
        <f t="shared" si="32"/>
        <v>0.42460881934566147</v>
      </c>
      <c r="AZ19" s="104">
        <f>'PEEA-Desempleo'!BA19</f>
        <v>809</v>
      </c>
      <c r="BA19" s="35">
        <f t="shared" si="33"/>
        <v>0.57539118065433859</v>
      </c>
      <c r="BB19" s="27">
        <f t="shared" si="34"/>
        <v>1406</v>
      </c>
      <c r="BC19" s="35">
        <f t="shared" si="35"/>
        <v>0.11056066682393646</v>
      </c>
      <c r="BD19" s="104">
        <f>'PEEA-Desempleo'!BD19</f>
        <v>628</v>
      </c>
      <c r="BE19" s="35">
        <f t="shared" si="36"/>
        <v>0.42896174863387976</v>
      </c>
      <c r="BF19" s="104">
        <f>'PEEA-Desempleo'!BG19</f>
        <v>836</v>
      </c>
      <c r="BG19" s="35">
        <f t="shared" si="37"/>
        <v>0.57103825136612019</v>
      </c>
      <c r="BH19" s="27">
        <f t="shared" si="38"/>
        <v>1464</v>
      </c>
      <c r="BI19" s="35">
        <f t="shared" si="39"/>
        <v>0.10984393757503001</v>
      </c>
      <c r="BJ19" s="104">
        <f>'PEEA-Desempleo'!BJ19</f>
        <v>631</v>
      </c>
      <c r="BK19" s="35">
        <f t="shared" si="40"/>
        <v>0.42983651226158037</v>
      </c>
      <c r="BL19" s="91">
        <f>'PEEA-Desempleo'!BM19</f>
        <v>837</v>
      </c>
      <c r="BM19" s="35">
        <f t="shared" si="41"/>
        <v>0.57016348773841963</v>
      </c>
      <c r="BN19" s="27">
        <f t="shared" si="42"/>
        <v>1468</v>
      </c>
      <c r="BO19" s="35">
        <f t="shared" si="43"/>
        <v>0.11172844204277342</v>
      </c>
      <c r="BP19" s="104">
        <f>'PEEA-Desempleo'!BP19</f>
        <v>646</v>
      </c>
      <c r="BQ19" s="35">
        <f t="shared" si="44"/>
        <v>0.44095563139931743</v>
      </c>
      <c r="BR19" s="104">
        <f>'PEEA-Desempleo'!BS19</f>
        <v>819</v>
      </c>
      <c r="BS19" s="35">
        <f t="shared" si="45"/>
        <v>0.55904436860068263</v>
      </c>
      <c r="BT19" s="27">
        <f t="shared" si="46"/>
        <v>1465</v>
      </c>
      <c r="BU19" s="35">
        <f t="shared" si="47"/>
        <v>0.11447995623974369</v>
      </c>
    </row>
    <row r="20" spans="1:73" ht="15.75" x14ac:dyDescent="0.25">
      <c r="A20" s="33" t="s">
        <v>3</v>
      </c>
      <c r="B20" s="29">
        <f>SUM(B10:B19)</f>
        <v>6818</v>
      </c>
      <c r="C20" s="36">
        <f t="shared" si="0"/>
        <v>0.42551332459589342</v>
      </c>
      <c r="D20" s="29">
        <f>SUM(D10:D19)</f>
        <v>9205</v>
      </c>
      <c r="E20" s="36">
        <f t="shared" si="1"/>
        <v>0.57448667540410658</v>
      </c>
      <c r="F20" s="29">
        <f>SUM(F10:F19)</f>
        <v>16023</v>
      </c>
      <c r="G20" s="36">
        <f t="shared" si="3"/>
        <v>1</v>
      </c>
      <c r="H20" s="29">
        <f>SUM(H10:H19)</f>
        <v>6678</v>
      </c>
      <c r="I20" s="36">
        <f t="shared" si="4"/>
        <v>0.42066141732283463</v>
      </c>
      <c r="J20" s="29">
        <f>SUM(J10:J19)</f>
        <v>9197</v>
      </c>
      <c r="K20" s="36">
        <f t="shared" si="5"/>
        <v>0.57933858267716531</v>
      </c>
      <c r="L20" s="29">
        <f>SUM(L10:L19)</f>
        <v>15875</v>
      </c>
      <c r="M20" s="36">
        <f t="shared" si="7"/>
        <v>1</v>
      </c>
      <c r="N20" s="29">
        <f>SUM(N10:N19)</f>
        <v>6651</v>
      </c>
      <c r="O20" s="36">
        <f t="shared" si="8"/>
        <v>0.42086945516674051</v>
      </c>
      <c r="P20" s="29">
        <f>SUM(P10:P19)</f>
        <v>9152</v>
      </c>
      <c r="Q20" s="36">
        <f t="shared" si="9"/>
        <v>0.57913054483325954</v>
      </c>
      <c r="R20" s="29">
        <f>SUM(R10:R19)</f>
        <v>15803</v>
      </c>
      <c r="S20" s="36">
        <f t="shared" si="11"/>
        <v>1</v>
      </c>
      <c r="T20" s="29">
        <f>SUM(T10:T19)</f>
        <v>6512</v>
      </c>
      <c r="U20" s="36">
        <f t="shared" si="12"/>
        <v>0.41424936386768446</v>
      </c>
      <c r="V20" s="29">
        <f>SUM(V10:V19)</f>
        <v>9208</v>
      </c>
      <c r="W20" s="36">
        <f t="shared" si="13"/>
        <v>0.58575063613231548</v>
      </c>
      <c r="X20" s="29">
        <f>SUM(X10:X19)</f>
        <v>15720</v>
      </c>
      <c r="Y20" s="36">
        <f t="shared" si="15"/>
        <v>1</v>
      </c>
      <c r="Z20" s="29">
        <f>SUM(Z10:Z19)</f>
        <v>6288</v>
      </c>
      <c r="AA20" s="36">
        <f t="shared" si="16"/>
        <v>0.40988201551398212</v>
      </c>
      <c r="AB20" s="29">
        <f>SUM(AB10:AB19)</f>
        <v>9053</v>
      </c>
      <c r="AC20" s="36">
        <f t="shared" si="17"/>
        <v>0.59011798448601782</v>
      </c>
      <c r="AD20" s="29">
        <f>SUM(AD10:AD19)</f>
        <v>15341</v>
      </c>
      <c r="AE20" s="36">
        <f t="shared" si="19"/>
        <v>1</v>
      </c>
      <c r="AF20" s="29">
        <f>SUM(AF10:AF19)</f>
        <v>6148</v>
      </c>
      <c r="AG20" s="36">
        <f t="shared" si="20"/>
        <v>0.40891253741270367</v>
      </c>
      <c r="AH20" s="29">
        <f>SUM(AH10:AH19)</f>
        <v>8887</v>
      </c>
      <c r="AI20" s="36">
        <f t="shared" si="21"/>
        <v>0.59108746258729628</v>
      </c>
      <c r="AJ20" s="29">
        <f>SUM(AJ10:AJ19)</f>
        <v>15035</v>
      </c>
      <c r="AK20" s="36">
        <f t="shared" si="23"/>
        <v>1</v>
      </c>
      <c r="AL20" s="29">
        <f>SUM(AL10:AL19)</f>
        <v>5631</v>
      </c>
      <c r="AM20" s="36">
        <f t="shared" si="24"/>
        <v>0.4036559139784946</v>
      </c>
      <c r="AN20" s="29">
        <f>SUM(AN10:AN19)</f>
        <v>8319</v>
      </c>
      <c r="AO20" s="36">
        <f t="shared" si="25"/>
        <v>0.59634408602150535</v>
      </c>
      <c r="AP20" s="29">
        <f>SUM(AP10:AP19)</f>
        <v>13950</v>
      </c>
      <c r="AQ20" s="36">
        <f t="shared" si="27"/>
        <v>1</v>
      </c>
      <c r="AR20" s="29">
        <f>SUM(AR10:AR19)</f>
        <v>5306</v>
      </c>
      <c r="AS20" s="36">
        <f t="shared" si="28"/>
        <v>0.40157420722016196</v>
      </c>
      <c r="AT20" s="29">
        <f>SUM(AT10:AT19)</f>
        <v>7907</v>
      </c>
      <c r="AU20" s="36">
        <f t="shared" si="29"/>
        <v>0.59842579277983798</v>
      </c>
      <c r="AV20" s="29">
        <f>SUM(AV10:AV19)</f>
        <v>13213</v>
      </c>
      <c r="AW20" s="36">
        <f t="shared" si="31"/>
        <v>1</v>
      </c>
      <c r="AX20" s="29">
        <f>SUM(AX10:AX19)</f>
        <v>4995</v>
      </c>
      <c r="AY20" s="36">
        <f t="shared" si="32"/>
        <v>0.39278131634819535</v>
      </c>
      <c r="AZ20" s="29">
        <f>SUM(AZ10:AZ19)</f>
        <v>7722</v>
      </c>
      <c r="BA20" s="36">
        <f t="shared" si="33"/>
        <v>0.60721868365180465</v>
      </c>
      <c r="BB20" s="29">
        <f>SUM(BB10:BB19)</f>
        <v>12717</v>
      </c>
      <c r="BC20" s="36">
        <f t="shared" si="35"/>
        <v>1</v>
      </c>
      <c r="BD20" s="29">
        <f>SUM(BD10:BD19)</f>
        <v>5334</v>
      </c>
      <c r="BE20" s="36">
        <f t="shared" si="36"/>
        <v>0.40021008403361347</v>
      </c>
      <c r="BF20" s="29">
        <f>SUM(BF10:BF19)</f>
        <v>7994</v>
      </c>
      <c r="BG20" s="36">
        <f t="shared" si="37"/>
        <v>0.59978991596638653</v>
      </c>
      <c r="BH20" s="29">
        <f>SUM(BH10:BH19)</f>
        <v>13328</v>
      </c>
      <c r="BI20" s="36">
        <f t="shared" si="39"/>
        <v>1</v>
      </c>
      <c r="BJ20" s="29">
        <f>SUM(BJ10:BJ19)</f>
        <v>5283</v>
      </c>
      <c r="BK20" s="36">
        <f t="shared" si="40"/>
        <v>0.40208539462668391</v>
      </c>
      <c r="BL20" s="29">
        <f>SUM(BL10:BL19)</f>
        <v>7856</v>
      </c>
      <c r="BM20" s="36">
        <f t="shared" si="41"/>
        <v>0.59791460537331609</v>
      </c>
      <c r="BN20" s="29">
        <f>SUM(BN10:BN19)</f>
        <v>13139</v>
      </c>
      <c r="BO20" s="36">
        <f t="shared" si="43"/>
        <v>1</v>
      </c>
      <c r="BP20" s="29">
        <f>SUM(BP10:BP19)</f>
        <v>5289</v>
      </c>
      <c r="BQ20" s="36">
        <f t="shared" si="44"/>
        <v>0.41329999218566854</v>
      </c>
      <c r="BR20" s="29">
        <f>SUM(BR10:BR19)</f>
        <v>7508</v>
      </c>
      <c r="BS20" s="36">
        <f t="shared" si="45"/>
        <v>0.58670000781433151</v>
      </c>
      <c r="BT20" s="29">
        <f>SUM(BT10:BT19)</f>
        <v>12797</v>
      </c>
      <c r="BU20" s="36">
        <f t="shared" si="47"/>
        <v>1</v>
      </c>
    </row>
    <row r="21" spans="1:73" x14ac:dyDescent="0.2">
      <c r="AL21" s="39"/>
      <c r="BP21" s="39"/>
    </row>
    <row r="25" spans="1:73" x14ac:dyDescent="0.2">
      <c r="A25" s="40"/>
      <c r="B25" s="40" t="s">
        <v>117</v>
      </c>
      <c r="C25" s="40" t="s">
        <v>118</v>
      </c>
      <c r="D25" s="40" t="s">
        <v>119</v>
      </c>
      <c r="E25" s="40" t="s">
        <v>120</v>
      </c>
      <c r="F25" s="40" t="s">
        <v>121</v>
      </c>
      <c r="G25" s="40" t="s">
        <v>122</v>
      </c>
      <c r="H25" s="40" t="s">
        <v>123</v>
      </c>
      <c r="I25" s="40" t="s">
        <v>124</v>
      </c>
      <c r="J25" s="40" t="s">
        <v>125</v>
      </c>
      <c r="K25" s="40" t="s">
        <v>126</v>
      </c>
      <c r="L25" s="40" t="s">
        <v>127</v>
      </c>
      <c r="M25" s="40" t="s">
        <v>128</v>
      </c>
    </row>
    <row r="26" spans="1:73" x14ac:dyDescent="0.2">
      <c r="A26" s="33" t="s">
        <v>7</v>
      </c>
      <c r="B26" s="35">
        <f>G10</f>
        <v>1.6351494726330899E-2</v>
      </c>
      <c r="C26" s="35">
        <f>M10</f>
        <v>1.2031496062992126E-2</v>
      </c>
      <c r="D26" s="35">
        <f>S10</f>
        <v>1.284566221603493E-2</v>
      </c>
      <c r="E26" s="35">
        <f>Y10</f>
        <v>1.4185750636132316E-2</v>
      </c>
      <c r="F26" s="35">
        <f>AE10</f>
        <v>1.4927318949221042E-2</v>
      </c>
      <c r="G26" s="35">
        <f>AK10</f>
        <v>1.5098104423012969E-2</v>
      </c>
      <c r="H26" s="35">
        <f>AQ10</f>
        <v>1.4121863799283154E-2</v>
      </c>
      <c r="I26" s="35">
        <f>AW10</f>
        <v>1.3774313176417165E-2</v>
      </c>
      <c r="J26" s="35">
        <f>BC10</f>
        <v>1.4547456161044272E-2</v>
      </c>
      <c r="K26" s="35">
        <f>BI10</f>
        <v>1.7031812725090037E-2</v>
      </c>
      <c r="L26" s="35">
        <f>BO10</f>
        <v>1.6591825861937741E-2</v>
      </c>
      <c r="M26" s="35">
        <f>BU10</f>
        <v>1.4456513245291866E-2</v>
      </c>
    </row>
    <row r="27" spans="1:73" x14ac:dyDescent="0.2">
      <c r="A27" s="33" t="s">
        <v>8</v>
      </c>
      <c r="B27" s="67">
        <f t="shared" ref="B27:B35" si="48">G11</f>
        <v>6.4157773201023532E-2</v>
      </c>
      <c r="C27" s="67">
        <f t="shared" ref="C27:C35" si="49">M11</f>
        <v>5.5559055118110233E-2</v>
      </c>
      <c r="D27" s="67">
        <f t="shared" ref="D27:D35" si="50">S11</f>
        <v>5.5242675441371888E-2</v>
      </c>
      <c r="E27" s="67">
        <f t="shared" ref="E27:E35" si="51">Y11</f>
        <v>5.5979643765903309E-2</v>
      </c>
      <c r="F27" s="67">
        <f t="shared" ref="F27:F35" si="52">AE11</f>
        <v>5.3255980705299522E-2</v>
      </c>
      <c r="G27" s="67">
        <f t="shared" ref="G27:G35" si="53">AK11</f>
        <v>5.5670103092783509E-2</v>
      </c>
      <c r="H27" s="67">
        <f t="shared" ref="H27:H35" si="54">AQ11</f>
        <v>5.4050179211469533E-2</v>
      </c>
      <c r="I27" s="67">
        <f t="shared" ref="I27:I35" si="55">AW11</f>
        <v>4.889124347233785E-2</v>
      </c>
      <c r="J27" s="67">
        <f t="shared" ref="J27:J35" si="56">BC11</f>
        <v>5.1977667688920343E-2</v>
      </c>
      <c r="K27" s="67">
        <f t="shared" ref="K27:K35" si="57">BI11</f>
        <v>5.7022809123649459E-2</v>
      </c>
      <c r="L27" s="67">
        <f t="shared" ref="L27:L35" si="58">BO11</f>
        <v>5.6168658193165383E-2</v>
      </c>
      <c r="M27" s="67">
        <f t="shared" ref="M27:M35" si="59">BU11</f>
        <v>5.2824880831444869E-2</v>
      </c>
    </row>
    <row r="28" spans="1:73" x14ac:dyDescent="0.2">
      <c r="A28" s="33" t="s">
        <v>9</v>
      </c>
      <c r="B28" s="67">
        <f t="shared" si="48"/>
        <v>0.10697122885851588</v>
      </c>
      <c r="C28" s="67">
        <f t="shared" si="49"/>
        <v>0.10626771653543307</v>
      </c>
      <c r="D28" s="67">
        <f t="shared" si="50"/>
        <v>0.10605581218755933</v>
      </c>
      <c r="E28" s="67">
        <f t="shared" si="51"/>
        <v>0.10597964376590331</v>
      </c>
      <c r="F28" s="67">
        <f t="shared" si="52"/>
        <v>0.10292679747082981</v>
      </c>
      <c r="G28" s="67">
        <f t="shared" si="53"/>
        <v>0.10302627203192551</v>
      </c>
      <c r="H28" s="67">
        <f t="shared" si="54"/>
        <v>9.9498207885304654E-2</v>
      </c>
      <c r="I28" s="67">
        <f t="shared" si="55"/>
        <v>9.8766366457276919E-2</v>
      </c>
      <c r="J28" s="67">
        <f t="shared" si="56"/>
        <v>9.3025084532515526E-2</v>
      </c>
      <c r="K28" s="67">
        <f t="shared" si="57"/>
        <v>9.4537815126050417E-2</v>
      </c>
      <c r="L28" s="67">
        <f t="shared" si="58"/>
        <v>9.0950605068878906E-2</v>
      </c>
      <c r="M28" s="67">
        <f t="shared" si="59"/>
        <v>8.6582792842072362E-2</v>
      </c>
    </row>
    <row r="29" spans="1:73" x14ac:dyDescent="0.2">
      <c r="A29" s="33" t="s">
        <v>10</v>
      </c>
      <c r="B29" s="67">
        <f t="shared" si="48"/>
        <v>0.11333707795044623</v>
      </c>
      <c r="C29" s="67">
        <f t="shared" si="49"/>
        <v>0.11540157480314961</v>
      </c>
      <c r="D29" s="67">
        <f t="shared" si="50"/>
        <v>0.11542112257166361</v>
      </c>
      <c r="E29" s="67">
        <f t="shared" si="51"/>
        <v>0.11367684478371501</v>
      </c>
      <c r="F29" s="67">
        <f t="shared" si="52"/>
        <v>0.11342155009451796</v>
      </c>
      <c r="G29" s="67">
        <f t="shared" si="53"/>
        <v>0.11060857998004656</v>
      </c>
      <c r="H29" s="67">
        <f t="shared" si="54"/>
        <v>0.10695340501792115</v>
      </c>
      <c r="I29" s="67">
        <f t="shared" si="55"/>
        <v>0.10784833118898055</v>
      </c>
      <c r="J29" s="67">
        <f t="shared" si="56"/>
        <v>0.10466304946135095</v>
      </c>
      <c r="K29" s="67">
        <f t="shared" si="57"/>
        <v>0.10489195678271308</v>
      </c>
      <c r="L29" s="67">
        <f t="shared" si="58"/>
        <v>0.10465027779891925</v>
      </c>
      <c r="M29" s="67">
        <f t="shared" si="59"/>
        <v>0.10291474564351019</v>
      </c>
    </row>
    <row r="30" spans="1:73" x14ac:dyDescent="0.2">
      <c r="A30" s="33" t="s">
        <v>11</v>
      </c>
      <c r="B30" s="67">
        <f t="shared" si="48"/>
        <v>0.10821943456281595</v>
      </c>
      <c r="C30" s="67">
        <f t="shared" si="49"/>
        <v>0.10954330708661417</v>
      </c>
      <c r="D30" s="67">
        <f t="shared" si="50"/>
        <v>0.10947288489527304</v>
      </c>
      <c r="E30" s="67">
        <f t="shared" si="51"/>
        <v>0.11062340966921119</v>
      </c>
      <c r="F30" s="67">
        <f t="shared" si="52"/>
        <v>0.10840232057884101</v>
      </c>
      <c r="G30" s="67">
        <f t="shared" si="53"/>
        <v>0.10688393747921517</v>
      </c>
      <c r="H30" s="67">
        <f t="shared" si="54"/>
        <v>0.10551971326164875</v>
      </c>
      <c r="I30" s="67">
        <f t="shared" si="55"/>
        <v>0.10580488912434724</v>
      </c>
      <c r="J30" s="67">
        <f t="shared" si="56"/>
        <v>0.10277581190532359</v>
      </c>
      <c r="K30" s="67">
        <f t="shared" si="57"/>
        <v>0.10084033613445378</v>
      </c>
      <c r="L30" s="67">
        <f t="shared" si="58"/>
        <v>0.1038130755765279</v>
      </c>
      <c r="M30" s="67">
        <f t="shared" si="59"/>
        <v>0.10385246542158319</v>
      </c>
    </row>
    <row r="31" spans="1:73" x14ac:dyDescent="0.2">
      <c r="A31" s="33" t="s">
        <v>12</v>
      </c>
      <c r="B31" s="67">
        <f t="shared" si="48"/>
        <v>0.11920364476065656</v>
      </c>
      <c r="C31" s="67">
        <f t="shared" si="49"/>
        <v>0.12044094488188976</v>
      </c>
      <c r="D31" s="67">
        <f t="shared" si="50"/>
        <v>0.11953426564576346</v>
      </c>
      <c r="E31" s="67">
        <f t="shared" si="51"/>
        <v>0.11863867684478371</v>
      </c>
      <c r="F31" s="67">
        <f t="shared" si="52"/>
        <v>0.11804967081676553</v>
      </c>
      <c r="G31" s="67">
        <f t="shared" si="53"/>
        <v>0.11732623877618889</v>
      </c>
      <c r="H31" s="67">
        <f t="shared" si="54"/>
        <v>0.11584229390681004</v>
      </c>
      <c r="I31" s="67">
        <f t="shared" si="55"/>
        <v>0.11352455914629532</v>
      </c>
      <c r="J31" s="67">
        <f t="shared" si="56"/>
        <v>0.11158292050011795</v>
      </c>
      <c r="K31" s="67">
        <f t="shared" si="57"/>
        <v>0.11164465786314526</v>
      </c>
      <c r="L31" s="67">
        <f t="shared" si="58"/>
        <v>0.1091407260826547</v>
      </c>
      <c r="M31" s="67">
        <f t="shared" si="59"/>
        <v>0.11237008673907947</v>
      </c>
    </row>
    <row r="32" spans="1:73" x14ac:dyDescent="0.2">
      <c r="A32" s="33" t="s">
        <v>13</v>
      </c>
      <c r="B32" s="67">
        <f t="shared" si="48"/>
        <v>0.12438369843350185</v>
      </c>
      <c r="C32" s="67">
        <f t="shared" si="49"/>
        <v>0.12711811023622047</v>
      </c>
      <c r="D32" s="67">
        <f t="shared" si="50"/>
        <v>0.12814022653926468</v>
      </c>
      <c r="E32" s="67">
        <f t="shared" si="51"/>
        <v>0.12671755725190839</v>
      </c>
      <c r="F32" s="67">
        <f t="shared" si="52"/>
        <v>0.1284140538426439</v>
      </c>
      <c r="G32" s="67">
        <f t="shared" si="53"/>
        <v>0.12743598270701695</v>
      </c>
      <c r="H32" s="67">
        <f t="shared" si="54"/>
        <v>0.12652329749103944</v>
      </c>
      <c r="I32" s="67">
        <f t="shared" si="55"/>
        <v>0.12866116703246802</v>
      </c>
      <c r="J32" s="67">
        <f t="shared" si="56"/>
        <v>0.13076983565306283</v>
      </c>
      <c r="K32" s="67">
        <f t="shared" si="57"/>
        <v>0.13025210084033614</v>
      </c>
      <c r="L32" s="67">
        <f t="shared" si="58"/>
        <v>0.12885303295532385</v>
      </c>
      <c r="M32" s="67">
        <f t="shared" si="59"/>
        <v>0.12940532937407204</v>
      </c>
    </row>
    <row r="33" spans="1:13" x14ac:dyDescent="0.2">
      <c r="A33" s="33" t="s">
        <v>14</v>
      </c>
      <c r="B33" s="67">
        <f t="shared" si="48"/>
        <v>0.12925170068027211</v>
      </c>
      <c r="C33" s="67">
        <f t="shared" si="49"/>
        <v>0.13165354330708662</v>
      </c>
      <c r="D33" s="67">
        <f t="shared" si="50"/>
        <v>0.1290894134025185</v>
      </c>
      <c r="E33" s="67">
        <f t="shared" si="51"/>
        <v>0.12837150127226463</v>
      </c>
      <c r="F33" s="67">
        <f t="shared" si="52"/>
        <v>0.13023922821198097</v>
      </c>
      <c r="G33" s="67">
        <f t="shared" si="53"/>
        <v>0.1318922514133688</v>
      </c>
      <c r="H33" s="67">
        <f t="shared" si="54"/>
        <v>0.13605734767025091</v>
      </c>
      <c r="I33" s="67">
        <f t="shared" si="55"/>
        <v>0.1349428593052297</v>
      </c>
      <c r="J33" s="67">
        <f t="shared" si="56"/>
        <v>0.13918376975701816</v>
      </c>
      <c r="K33" s="67">
        <f t="shared" si="57"/>
        <v>0.13670468187274909</v>
      </c>
      <c r="L33" s="67">
        <f t="shared" si="58"/>
        <v>0.13844280386635208</v>
      </c>
      <c r="M33" s="67">
        <f t="shared" si="59"/>
        <v>0.13995467687739313</v>
      </c>
    </row>
    <row r="34" spans="1:13" x14ac:dyDescent="0.2">
      <c r="A34" s="33" t="s">
        <v>15</v>
      </c>
      <c r="B34" s="67">
        <f t="shared" si="48"/>
        <v>0.12269862073269674</v>
      </c>
      <c r="C34" s="67">
        <f t="shared" si="49"/>
        <v>0.12422047244094488</v>
      </c>
      <c r="D34" s="67">
        <f t="shared" si="50"/>
        <v>0.1260520154401063</v>
      </c>
      <c r="E34" s="67">
        <f t="shared" si="51"/>
        <v>0.12671755725190839</v>
      </c>
      <c r="F34" s="67">
        <f t="shared" si="52"/>
        <v>0.12867479303826349</v>
      </c>
      <c r="G34" s="67">
        <f t="shared" si="53"/>
        <v>0.12923179248420352</v>
      </c>
      <c r="H34" s="67">
        <f t="shared" si="54"/>
        <v>0.13462365591397848</v>
      </c>
      <c r="I34" s="67">
        <f t="shared" si="55"/>
        <v>0.13857564519791116</v>
      </c>
      <c r="J34" s="67">
        <f t="shared" si="56"/>
        <v>0.14091373751670991</v>
      </c>
      <c r="K34" s="67">
        <f t="shared" si="57"/>
        <v>0.1372298919567827</v>
      </c>
      <c r="L34" s="67">
        <f t="shared" si="58"/>
        <v>0.13966055255346677</v>
      </c>
      <c r="M34" s="67">
        <f t="shared" si="59"/>
        <v>0.14315855278580916</v>
      </c>
    </row>
    <row r="35" spans="1:13" x14ac:dyDescent="0.2">
      <c r="A35" s="33" t="s">
        <v>16</v>
      </c>
      <c r="B35" s="67">
        <f t="shared" si="48"/>
        <v>9.5425326093740243E-2</v>
      </c>
      <c r="C35" s="67">
        <f t="shared" si="49"/>
        <v>9.7763779527559061E-2</v>
      </c>
      <c r="D35" s="67">
        <f t="shared" si="50"/>
        <v>9.8145921660444224E-2</v>
      </c>
      <c r="E35" s="67">
        <f t="shared" si="51"/>
        <v>9.9109414758269718E-2</v>
      </c>
      <c r="F35" s="67">
        <f t="shared" si="52"/>
        <v>0.10168828629163679</v>
      </c>
      <c r="G35" s="67">
        <f t="shared" si="53"/>
        <v>0.10282673761223811</v>
      </c>
      <c r="H35" s="67">
        <f t="shared" si="54"/>
        <v>0.10681003584229391</v>
      </c>
      <c r="I35" s="67">
        <f t="shared" si="55"/>
        <v>0.10921062589873609</v>
      </c>
      <c r="J35" s="67">
        <f t="shared" si="56"/>
        <v>0.11056066682393646</v>
      </c>
      <c r="K35" s="67">
        <f t="shared" si="57"/>
        <v>0.10984393757503001</v>
      </c>
      <c r="L35" s="67">
        <f t="shared" si="58"/>
        <v>0.11172844204277342</v>
      </c>
      <c r="M35" s="67">
        <f t="shared" si="59"/>
        <v>0.11447995623974369</v>
      </c>
    </row>
    <row r="36" spans="1:13" x14ac:dyDescent="0.2">
      <c r="H36" s="59"/>
      <c r="I36" s="59"/>
      <c r="J36" s="59"/>
    </row>
    <row r="59" spans="1:7" ht="12.75" customHeight="1" x14ac:dyDescent="0.2">
      <c r="A59" s="136" t="s">
        <v>141</v>
      </c>
      <c r="B59" s="136"/>
      <c r="C59" s="136"/>
      <c r="D59" s="136"/>
      <c r="E59" s="136"/>
      <c r="F59" s="136"/>
      <c r="G59" s="136"/>
    </row>
    <row r="60" spans="1:7" x14ac:dyDescent="0.2">
      <c r="A60" s="136"/>
      <c r="B60" s="136"/>
      <c r="C60" s="136"/>
      <c r="D60" s="136"/>
      <c r="E60" s="136"/>
      <c r="F60" s="136"/>
      <c r="G60" s="136"/>
    </row>
    <row r="61" spans="1:7" x14ac:dyDescent="0.2">
      <c r="A61" s="56"/>
      <c r="B61" s="56"/>
      <c r="C61" s="56"/>
      <c r="D61" s="56"/>
      <c r="E61" s="56"/>
      <c r="F61" s="56"/>
      <c r="G61" s="56"/>
    </row>
    <row r="69" spans="1:7" x14ac:dyDescent="0.2">
      <c r="B69" s="127" t="s">
        <v>138</v>
      </c>
      <c r="C69" s="127"/>
      <c r="D69" s="127"/>
      <c r="E69" s="127"/>
      <c r="F69" s="127"/>
      <c r="G69" s="127"/>
    </row>
    <row r="70" spans="1:7" x14ac:dyDescent="0.2">
      <c r="B70" s="127" t="s">
        <v>26</v>
      </c>
      <c r="C70" s="127"/>
      <c r="D70" s="127" t="s">
        <v>27</v>
      </c>
      <c r="E70" s="127"/>
      <c r="F70" s="127" t="s">
        <v>3</v>
      </c>
      <c r="G70" s="127"/>
    </row>
    <row r="71" spans="1:7" ht="25.5" x14ac:dyDescent="0.2">
      <c r="A71" s="102"/>
      <c r="B71" s="99" t="s">
        <v>23</v>
      </c>
      <c r="C71" s="96" t="s">
        <v>41</v>
      </c>
      <c r="D71" s="99" t="s">
        <v>28</v>
      </c>
      <c r="E71" s="96" t="s">
        <v>41</v>
      </c>
      <c r="F71" s="96" t="s">
        <v>42</v>
      </c>
      <c r="G71" s="96" t="s">
        <v>43</v>
      </c>
    </row>
    <row r="72" spans="1:7" x14ac:dyDescent="0.2">
      <c r="A72" s="103" t="s">
        <v>7</v>
      </c>
      <c r="B72" s="97">
        <f>B10+H10+N10+T10+Z10+AF10+AL10+AR10+AX10+BD10+BJ10+BP10</f>
        <v>1408</v>
      </c>
      <c r="C72" s="100">
        <f>B72/F72</f>
        <v>0.5567417951759589</v>
      </c>
      <c r="D72" s="97">
        <f>D10+J10+P10+V10+AB10+AH10+AN10+AT10+AZ10+BF10+BL10+BR10</f>
        <v>1121</v>
      </c>
      <c r="E72" s="100">
        <f>D72/F72</f>
        <v>0.4432582048240411</v>
      </c>
      <c r="F72" s="97">
        <f>B72+D72</f>
        <v>2529</v>
      </c>
      <c r="G72" s="100">
        <f>F72/$F$82</f>
        <v>1.4623484309677868E-2</v>
      </c>
    </row>
    <row r="73" spans="1:7" x14ac:dyDescent="0.2">
      <c r="A73" s="103" t="s">
        <v>8</v>
      </c>
      <c r="B73" s="97">
        <f t="shared" ref="B73:B81" si="60">B11+H11+N11+T11+Z11+AF11+AL11+AR11+AX11+BD11+BJ11+BP11</f>
        <v>4573</v>
      </c>
      <c r="C73" s="100">
        <f t="shared" ref="C73:C81" si="61">B73/F73</f>
        <v>0.47874790619765495</v>
      </c>
      <c r="D73" s="97">
        <f t="shared" ref="D73:D81" si="62">D11+J11+P11+V11+AB11+AH11+AN11+AT11+AZ11+BF11+BL11+BR11</f>
        <v>4979</v>
      </c>
      <c r="E73" s="100">
        <f t="shared" ref="E73:E81" si="63">D73/F73</f>
        <v>0.52125209380234505</v>
      </c>
      <c r="F73" s="97">
        <f t="shared" ref="F73:F81" si="64">B73+D73</f>
        <v>9552</v>
      </c>
      <c r="G73" s="100">
        <f t="shared" ref="G73:G81" si="65">F73/$F$82</f>
        <v>5.5232709421132065E-2</v>
      </c>
    </row>
    <row r="74" spans="1:7" x14ac:dyDescent="0.2">
      <c r="A74" s="103" t="s">
        <v>9</v>
      </c>
      <c r="B74" s="97">
        <f t="shared" si="60"/>
        <v>7704</v>
      </c>
      <c r="C74" s="100">
        <f t="shared" si="61"/>
        <v>0.44506065857885613</v>
      </c>
      <c r="D74" s="97">
        <f t="shared" si="62"/>
        <v>9606</v>
      </c>
      <c r="E74" s="100">
        <f t="shared" si="63"/>
        <v>0.55493934142114387</v>
      </c>
      <c r="F74" s="97">
        <f t="shared" si="64"/>
        <v>17310</v>
      </c>
      <c r="G74" s="100">
        <f t="shared" si="65"/>
        <v>0.10009193886932538</v>
      </c>
    </row>
    <row r="75" spans="1:7" x14ac:dyDescent="0.2">
      <c r="A75" s="103" t="s">
        <v>10</v>
      </c>
      <c r="B75" s="97">
        <f t="shared" si="60"/>
        <v>7891</v>
      </c>
      <c r="C75" s="100">
        <f t="shared" si="61"/>
        <v>0.41531578947368419</v>
      </c>
      <c r="D75" s="97">
        <f t="shared" si="62"/>
        <v>11109</v>
      </c>
      <c r="E75" s="100">
        <f t="shared" si="63"/>
        <v>0.58468421052631581</v>
      </c>
      <c r="F75" s="97">
        <f t="shared" si="64"/>
        <v>19000</v>
      </c>
      <c r="G75" s="100">
        <f t="shared" si="65"/>
        <v>0.1098640576844126</v>
      </c>
    </row>
    <row r="76" spans="1:7" x14ac:dyDescent="0.2">
      <c r="A76" s="103" t="s">
        <v>11</v>
      </c>
      <c r="B76" s="97">
        <f t="shared" si="60"/>
        <v>6757</v>
      </c>
      <c r="C76" s="100">
        <f t="shared" si="61"/>
        <v>0.36671008357755347</v>
      </c>
      <c r="D76" s="97">
        <f t="shared" si="62"/>
        <v>11669</v>
      </c>
      <c r="E76" s="100">
        <f t="shared" si="63"/>
        <v>0.63328991642244659</v>
      </c>
      <c r="F76" s="97">
        <f t="shared" si="64"/>
        <v>18426</v>
      </c>
      <c r="G76" s="100">
        <f t="shared" si="65"/>
        <v>0.10654500667857825</v>
      </c>
    </row>
    <row r="77" spans="1:7" x14ac:dyDescent="0.2">
      <c r="A77" s="103" t="s">
        <v>12</v>
      </c>
      <c r="B77" s="97">
        <f t="shared" si="60"/>
        <v>7341</v>
      </c>
      <c r="C77" s="100">
        <f t="shared" si="61"/>
        <v>0.36620772223885062</v>
      </c>
      <c r="D77" s="97">
        <f t="shared" si="62"/>
        <v>12705</v>
      </c>
      <c r="E77" s="100">
        <f t="shared" si="63"/>
        <v>0.63379227776114933</v>
      </c>
      <c r="F77" s="97">
        <f t="shared" si="64"/>
        <v>20046</v>
      </c>
      <c r="G77" s="100">
        <f t="shared" si="65"/>
        <v>0.11591236317588079</v>
      </c>
    </row>
    <row r="78" spans="1:7" x14ac:dyDescent="0.2">
      <c r="A78" s="103" t="s">
        <v>13</v>
      </c>
      <c r="B78" s="97">
        <f t="shared" si="60"/>
        <v>8841</v>
      </c>
      <c r="C78" s="100">
        <f t="shared" si="61"/>
        <v>0.39955710218285351</v>
      </c>
      <c r="D78" s="97">
        <f t="shared" si="62"/>
        <v>13286</v>
      </c>
      <c r="E78" s="100">
        <f t="shared" si="63"/>
        <v>0.60044289781714644</v>
      </c>
      <c r="F78" s="97">
        <f t="shared" si="64"/>
        <v>22127</v>
      </c>
      <c r="G78" s="100">
        <f t="shared" si="65"/>
        <v>0.12794536865173672</v>
      </c>
    </row>
    <row r="79" spans="1:7" x14ac:dyDescent="0.2">
      <c r="A79" s="103" t="s">
        <v>14</v>
      </c>
      <c r="B79" s="97">
        <f t="shared" si="60"/>
        <v>9175</v>
      </c>
      <c r="C79" s="100">
        <f t="shared" si="61"/>
        <v>0.39747866395182602</v>
      </c>
      <c r="D79" s="97">
        <f t="shared" si="62"/>
        <v>13908</v>
      </c>
      <c r="E79" s="100">
        <f t="shared" si="63"/>
        <v>0.60252133604817393</v>
      </c>
      <c r="F79" s="97">
        <f t="shared" si="64"/>
        <v>23083</v>
      </c>
      <c r="G79" s="100">
        <f t="shared" si="65"/>
        <v>0.13347326544891033</v>
      </c>
    </row>
    <row r="80" spans="1:7" x14ac:dyDescent="0.2">
      <c r="A80" s="103" t="s">
        <v>15</v>
      </c>
      <c r="B80" s="97">
        <f t="shared" si="60"/>
        <v>9609</v>
      </c>
      <c r="C80" s="100">
        <f t="shared" si="61"/>
        <v>0.42078297425118233</v>
      </c>
      <c r="D80" s="97">
        <f t="shared" si="62"/>
        <v>13227</v>
      </c>
      <c r="E80" s="100">
        <f t="shared" si="63"/>
        <v>0.57921702574881762</v>
      </c>
      <c r="F80" s="97">
        <f t="shared" si="64"/>
        <v>22836</v>
      </c>
      <c r="G80" s="100">
        <f t="shared" si="65"/>
        <v>0.13204503269901297</v>
      </c>
    </row>
    <row r="81" spans="1:10" x14ac:dyDescent="0.2">
      <c r="A81" s="103" t="s">
        <v>16</v>
      </c>
      <c r="B81" s="97">
        <f t="shared" si="60"/>
        <v>7634</v>
      </c>
      <c r="C81" s="100">
        <f t="shared" si="61"/>
        <v>0.42335847382431235</v>
      </c>
      <c r="D81" s="97">
        <f t="shared" si="62"/>
        <v>10398</v>
      </c>
      <c r="E81" s="100">
        <f t="shared" si="63"/>
        <v>0.57664152617568765</v>
      </c>
      <c r="F81" s="97">
        <f t="shared" si="64"/>
        <v>18032</v>
      </c>
      <c r="G81" s="100">
        <f t="shared" si="65"/>
        <v>0.10426677306133306</v>
      </c>
    </row>
    <row r="82" spans="1:10" x14ac:dyDescent="0.2">
      <c r="F82" s="62">
        <f>SUM(F72:F81)</f>
        <v>172941</v>
      </c>
    </row>
    <row r="87" spans="1:10" ht="15" customHeight="1" x14ac:dyDescent="0.2">
      <c r="A87" s="132" t="s">
        <v>135</v>
      </c>
      <c r="B87" s="132"/>
      <c r="C87" s="132"/>
      <c r="D87" s="132"/>
      <c r="E87" s="132"/>
      <c r="F87" s="132"/>
      <c r="G87" s="132"/>
      <c r="H87" s="132"/>
      <c r="I87" s="132"/>
      <c r="J87" s="132"/>
    </row>
    <row r="88" spans="1:10" x14ac:dyDescent="0.2">
      <c r="A88" s="87"/>
      <c r="B88" s="133" t="s">
        <v>26</v>
      </c>
      <c r="C88" s="134"/>
      <c r="D88" s="135"/>
      <c r="E88" s="133" t="s">
        <v>27</v>
      </c>
      <c r="F88" s="134"/>
      <c r="G88" s="135"/>
      <c r="H88" s="127" t="s">
        <v>60</v>
      </c>
      <c r="I88" s="127"/>
      <c r="J88" s="127"/>
    </row>
    <row r="89" spans="1:10" ht="25.5" x14ac:dyDescent="0.2">
      <c r="A89" s="86"/>
      <c r="B89" s="86" t="s">
        <v>23</v>
      </c>
      <c r="C89" s="99" t="s">
        <v>24</v>
      </c>
      <c r="D89" s="84" t="s">
        <v>41</v>
      </c>
      <c r="E89" s="86" t="s">
        <v>28</v>
      </c>
      <c r="F89" s="99" t="s">
        <v>24</v>
      </c>
      <c r="G89" s="84" t="s">
        <v>41</v>
      </c>
      <c r="H89" s="84" t="s">
        <v>42</v>
      </c>
      <c r="I89" s="96" t="s">
        <v>24</v>
      </c>
      <c r="J89" s="84" t="s">
        <v>43</v>
      </c>
    </row>
    <row r="90" spans="1:10" x14ac:dyDescent="0.2">
      <c r="A90" s="88" t="s">
        <v>7</v>
      </c>
      <c r="B90" s="85">
        <f t="shared" ref="B90:B99" si="66">B72/12</f>
        <v>117.33333333333333</v>
      </c>
      <c r="C90" s="92">
        <v>3795</v>
      </c>
      <c r="D90" s="90">
        <f>B90/C90</f>
        <v>3.0917874396135265E-2</v>
      </c>
      <c r="E90" s="85">
        <f t="shared" ref="E90:E99" si="67">D72/12</f>
        <v>93.416666666666671</v>
      </c>
      <c r="F90" s="94">
        <v>3517</v>
      </c>
      <c r="G90" s="90">
        <f>E90/F90</f>
        <v>2.6561463368401102E-2</v>
      </c>
      <c r="H90" s="85">
        <f t="shared" ref="H90:H99" si="68">B90+E90</f>
        <v>210.75</v>
      </c>
      <c r="I90" s="97">
        <v>7312</v>
      </c>
      <c r="J90" s="89">
        <f>H90/I90</f>
        <v>2.8822483588621443E-2</v>
      </c>
    </row>
    <row r="91" spans="1:10" x14ac:dyDescent="0.2">
      <c r="A91" s="88" t="s">
        <v>8</v>
      </c>
      <c r="B91" s="85">
        <f t="shared" si="66"/>
        <v>381.08333333333331</v>
      </c>
      <c r="C91" s="92">
        <v>5114</v>
      </c>
      <c r="D91" s="101">
        <f t="shared" ref="D91:D100" si="69">B91/C91</f>
        <v>7.4517663929083558E-2</v>
      </c>
      <c r="E91" s="85">
        <f t="shared" si="67"/>
        <v>414.91666666666669</v>
      </c>
      <c r="F91" s="94">
        <v>4795</v>
      </c>
      <c r="G91" s="101">
        <f t="shared" ref="G91:G100" si="70">E91/F91</f>
        <v>8.6531108793882525E-2</v>
      </c>
      <c r="H91" s="85">
        <f t="shared" si="68"/>
        <v>796</v>
      </c>
      <c r="I91" s="97">
        <v>9909</v>
      </c>
      <c r="J91" s="100">
        <f t="shared" ref="J91:J100" si="71">H91/I91</f>
        <v>8.0331012211121197E-2</v>
      </c>
    </row>
    <row r="92" spans="1:10" x14ac:dyDescent="0.2">
      <c r="A92" s="88" t="s">
        <v>9</v>
      </c>
      <c r="B92" s="85">
        <f t="shared" si="66"/>
        <v>642</v>
      </c>
      <c r="C92" s="92">
        <v>5750</v>
      </c>
      <c r="D92" s="101">
        <f t="shared" si="69"/>
        <v>0.11165217391304348</v>
      </c>
      <c r="E92" s="85">
        <f t="shared" si="67"/>
        <v>800.5</v>
      </c>
      <c r="F92" s="94">
        <v>5644</v>
      </c>
      <c r="G92" s="101">
        <f t="shared" si="70"/>
        <v>0.14183203401842664</v>
      </c>
      <c r="H92" s="85">
        <f t="shared" si="68"/>
        <v>1442.5</v>
      </c>
      <c r="I92" s="97">
        <v>11394</v>
      </c>
      <c r="J92" s="100">
        <f t="shared" si="71"/>
        <v>0.12660172020361593</v>
      </c>
    </row>
    <row r="93" spans="1:10" x14ac:dyDescent="0.2">
      <c r="A93" s="88" t="s">
        <v>10</v>
      </c>
      <c r="B93" s="85">
        <f t="shared" si="66"/>
        <v>657.58333333333337</v>
      </c>
      <c r="C93" s="92">
        <v>6447</v>
      </c>
      <c r="D93" s="101">
        <f t="shared" si="69"/>
        <v>0.10199834548368751</v>
      </c>
      <c r="E93" s="85">
        <f t="shared" si="67"/>
        <v>925.75</v>
      </c>
      <c r="F93" s="94">
        <v>6370</v>
      </c>
      <c r="G93" s="101">
        <f t="shared" si="70"/>
        <v>0.14532967032967034</v>
      </c>
      <c r="H93" s="85">
        <f t="shared" si="68"/>
        <v>1583.3333333333335</v>
      </c>
      <c r="I93" s="97">
        <v>12817</v>
      </c>
      <c r="J93" s="100">
        <f t="shared" si="71"/>
        <v>0.1235338482744272</v>
      </c>
    </row>
    <row r="94" spans="1:10" x14ac:dyDescent="0.2">
      <c r="A94" s="88" t="s">
        <v>11</v>
      </c>
      <c r="B94" s="85">
        <f t="shared" si="66"/>
        <v>563.08333333333337</v>
      </c>
      <c r="C94" s="92">
        <v>6233</v>
      </c>
      <c r="D94" s="101">
        <f t="shared" si="69"/>
        <v>9.0339055564468695E-2</v>
      </c>
      <c r="E94" s="85">
        <f t="shared" si="67"/>
        <v>972.41666666666663</v>
      </c>
      <c r="F94" s="94">
        <v>6197</v>
      </c>
      <c r="G94" s="101">
        <f t="shared" si="70"/>
        <v>0.15691732558764993</v>
      </c>
      <c r="H94" s="85">
        <f t="shared" si="68"/>
        <v>1535.5</v>
      </c>
      <c r="I94" s="97">
        <v>12430</v>
      </c>
      <c r="J94" s="100">
        <f t="shared" si="71"/>
        <v>0.12353177795655672</v>
      </c>
    </row>
    <row r="95" spans="1:10" x14ac:dyDescent="0.2">
      <c r="A95" s="88" t="s">
        <v>12</v>
      </c>
      <c r="B95" s="85">
        <f t="shared" si="66"/>
        <v>611.75</v>
      </c>
      <c r="C95" s="92">
        <v>5904</v>
      </c>
      <c r="D95" s="101">
        <f t="shared" si="69"/>
        <v>0.10361619241192412</v>
      </c>
      <c r="E95" s="85">
        <f t="shared" si="67"/>
        <v>1058.75</v>
      </c>
      <c r="F95" s="94">
        <v>6141</v>
      </c>
      <c r="G95" s="101">
        <f t="shared" si="70"/>
        <v>0.17240677414101938</v>
      </c>
      <c r="H95" s="85">
        <f t="shared" si="68"/>
        <v>1670.5</v>
      </c>
      <c r="I95" s="97">
        <v>12045</v>
      </c>
      <c r="J95" s="100">
        <f t="shared" si="71"/>
        <v>0.13868825238688251</v>
      </c>
    </row>
    <row r="96" spans="1:10" x14ac:dyDescent="0.2">
      <c r="A96" s="88" t="s">
        <v>13</v>
      </c>
      <c r="B96" s="85">
        <f t="shared" si="66"/>
        <v>736.75</v>
      </c>
      <c r="C96" s="92">
        <v>5432</v>
      </c>
      <c r="D96" s="101">
        <f t="shared" si="69"/>
        <v>0.13563144329896906</v>
      </c>
      <c r="E96" s="85">
        <f t="shared" si="67"/>
        <v>1107.1666666666667</v>
      </c>
      <c r="F96" s="94">
        <v>5799</v>
      </c>
      <c r="G96" s="101">
        <f t="shared" si="70"/>
        <v>0.19092372248088751</v>
      </c>
      <c r="H96" s="85">
        <f t="shared" si="68"/>
        <v>1843.9166666666667</v>
      </c>
      <c r="I96" s="97">
        <v>11231</v>
      </c>
      <c r="J96" s="100">
        <f t="shared" si="71"/>
        <v>0.16418098714866591</v>
      </c>
    </row>
    <row r="97" spans="1:10" x14ac:dyDescent="0.2">
      <c r="A97" s="88" t="s">
        <v>14</v>
      </c>
      <c r="B97" s="85">
        <f t="shared" si="66"/>
        <v>764.58333333333337</v>
      </c>
      <c r="C97" s="92">
        <v>4601</v>
      </c>
      <c r="D97" s="101">
        <f t="shared" si="69"/>
        <v>0.16617764254147649</v>
      </c>
      <c r="E97" s="85">
        <f t="shared" si="67"/>
        <v>1159</v>
      </c>
      <c r="F97" s="94">
        <v>5039</v>
      </c>
      <c r="G97" s="101">
        <f t="shared" si="70"/>
        <v>0.23000595356221473</v>
      </c>
      <c r="H97" s="85">
        <f t="shared" si="68"/>
        <v>1923.5833333333335</v>
      </c>
      <c r="I97" s="97">
        <v>9640</v>
      </c>
      <c r="J97" s="100">
        <f t="shared" si="71"/>
        <v>0.19954183955739974</v>
      </c>
    </row>
    <row r="98" spans="1:10" x14ac:dyDescent="0.2">
      <c r="A98" s="88" t="s">
        <v>15</v>
      </c>
      <c r="B98" s="85">
        <f t="shared" si="66"/>
        <v>800.75</v>
      </c>
      <c r="C98" s="92">
        <v>3867</v>
      </c>
      <c r="D98" s="101">
        <f t="shared" si="69"/>
        <v>0.20707266614946987</v>
      </c>
      <c r="E98" s="85">
        <f t="shared" si="67"/>
        <v>1102.25</v>
      </c>
      <c r="F98" s="94">
        <v>3985</v>
      </c>
      <c r="G98" s="101">
        <f t="shared" si="70"/>
        <v>0.27659974905897117</v>
      </c>
      <c r="H98" s="85">
        <f t="shared" si="68"/>
        <v>1903</v>
      </c>
      <c r="I98" s="97">
        <v>7852</v>
      </c>
      <c r="J98" s="100">
        <f t="shared" si="71"/>
        <v>0.24235863474274069</v>
      </c>
    </row>
    <row r="99" spans="1:10" x14ac:dyDescent="0.2">
      <c r="A99" s="88" t="s">
        <v>16</v>
      </c>
      <c r="B99" s="85">
        <f t="shared" si="66"/>
        <v>636.16666666666663</v>
      </c>
      <c r="C99" s="92">
        <v>3491</v>
      </c>
      <c r="D99" s="101">
        <f t="shared" si="69"/>
        <v>0.18223049746968395</v>
      </c>
      <c r="E99" s="85">
        <f t="shared" si="67"/>
        <v>866.5</v>
      </c>
      <c r="F99" s="94">
        <v>3858</v>
      </c>
      <c r="G99" s="101">
        <f t="shared" si="70"/>
        <v>0.22459823742871954</v>
      </c>
      <c r="H99" s="85">
        <f t="shared" si="68"/>
        <v>1502.6666666666665</v>
      </c>
      <c r="I99" s="97">
        <v>7349</v>
      </c>
      <c r="J99" s="100">
        <f t="shared" si="71"/>
        <v>0.20447226380006348</v>
      </c>
    </row>
    <row r="100" spans="1:10" ht="15.75" x14ac:dyDescent="0.25">
      <c r="A100" s="87" t="s">
        <v>60</v>
      </c>
      <c r="B100" s="85">
        <f>SUM(B90:B99)</f>
        <v>5911.0833333333339</v>
      </c>
      <c r="C100" s="93">
        <v>50634</v>
      </c>
      <c r="D100" s="101">
        <f t="shared" si="69"/>
        <v>0.11674138589353664</v>
      </c>
      <c r="E100" s="85">
        <f>SUM(E90:E99)</f>
        <v>8500.6666666666679</v>
      </c>
      <c r="F100" s="95">
        <v>51345</v>
      </c>
      <c r="G100" s="101">
        <f t="shared" si="70"/>
        <v>0.16555977537572633</v>
      </c>
      <c r="H100" s="85">
        <f>SUM(H90:H99)</f>
        <v>14411.75</v>
      </c>
      <c r="I100" s="98">
        <v>101979</v>
      </c>
      <c r="J100" s="100">
        <f t="shared" si="71"/>
        <v>0.1413207621176909</v>
      </c>
    </row>
  </sheetData>
  <mergeCells count="59">
    <mergeCell ref="A59:G60"/>
    <mergeCell ref="N7:S7"/>
    <mergeCell ref="N8:O8"/>
    <mergeCell ref="P8:Q8"/>
    <mergeCell ref="R8:S8"/>
    <mergeCell ref="F8:G8"/>
    <mergeCell ref="A3:H4"/>
    <mergeCell ref="A7:A9"/>
    <mergeCell ref="B7:G7"/>
    <mergeCell ref="B8:C8"/>
    <mergeCell ref="D8:E8"/>
    <mergeCell ref="H7:M7"/>
    <mergeCell ref="H8:I8"/>
    <mergeCell ref="J8:K8"/>
    <mergeCell ref="L8:M8"/>
    <mergeCell ref="T7:Y7"/>
    <mergeCell ref="T8:U8"/>
    <mergeCell ref="V8:W8"/>
    <mergeCell ref="X8:Y8"/>
    <mergeCell ref="AH8:AI8"/>
    <mergeCell ref="AD8:AE8"/>
    <mergeCell ref="AF7:AK7"/>
    <mergeCell ref="AF8:AG8"/>
    <mergeCell ref="AJ8:AK8"/>
    <mergeCell ref="BP7:BU7"/>
    <mergeCell ref="BP8:BQ8"/>
    <mergeCell ref="BR8:BS8"/>
    <mergeCell ref="BT8:BU8"/>
    <mergeCell ref="AX7:BC7"/>
    <mergeCell ref="AX8:AY8"/>
    <mergeCell ref="AZ8:BA8"/>
    <mergeCell ref="BB8:BC8"/>
    <mergeCell ref="BD7:BI7"/>
    <mergeCell ref="BD8:BE8"/>
    <mergeCell ref="BF8:BG8"/>
    <mergeCell ref="BH8:BI8"/>
    <mergeCell ref="B69:G69"/>
    <mergeCell ref="BJ7:BO7"/>
    <mergeCell ref="BJ8:BK8"/>
    <mergeCell ref="BL8:BM8"/>
    <mergeCell ref="BN8:BO8"/>
    <mergeCell ref="AL7:AQ7"/>
    <mergeCell ref="AL8:AM8"/>
    <mergeCell ref="AN8:AO8"/>
    <mergeCell ref="AP8:AQ8"/>
    <mergeCell ref="AR7:AW7"/>
    <mergeCell ref="AR8:AS8"/>
    <mergeCell ref="AT8:AU8"/>
    <mergeCell ref="AV8:AW8"/>
    <mergeCell ref="Z7:AE7"/>
    <mergeCell ref="Z8:AA8"/>
    <mergeCell ref="AB8:AC8"/>
    <mergeCell ref="H88:J88"/>
    <mergeCell ref="A87:J87"/>
    <mergeCell ref="E88:G88"/>
    <mergeCell ref="B88:D88"/>
    <mergeCell ref="B70:C70"/>
    <mergeCell ref="D70:E70"/>
    <mergeCell ref="F70:G7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60"/>
  <sheetViews>
    <sheetView zoomScaleNormal="100" workbookViewId="0">
      <selection activeCell="A3" sqref="A3:G4"/>
    </sheetView>
  </sheetViews>
  <sheetFormatPr baseColWidth="10" defaultRowHeight="12.75" x14ac:dyDescent="0.2"/>
  <cols>
    <col min="1" max="1" width="24" style="18" bestFit="1" customWidth="1"/>
    <col min="2" max="3" width="11.42578125" style="18"/>
    <col min="4" max="4" width="11.85546875" style="18" bestFit="1" customWidth="1"/>
    <col min="5" max="5" width="11.85546875" style="18" customWidth="1"/>
    <col min="6" max="6" width="11.42578125" style="18"/>
    <col min="7" max="7" width="11.85546875" style="18" bestFit="1" customWidth="1"/>
    <col min="8" max="16" width="11.42578125" style="18"/>
    <col min="17" max="17" width="11.85546875" style="18" bestFit="1" customWidth="1"/>
    <col min="18" max="18" width="11.42578125" style="18"/>
    <col min="19" max="19" width="11.85546875" style="18" bestFit="1" customWidth="1"/>
    <col min="20" max="16384" width="11.42578125" style="18"/>
  </cols>
  <sheetData>
    <row r="1" spans="1:73" s="19" customFormat="1" ht="15.75" x14ac:dyDescent="0.25">
      <c r="A1" s="68" t="s">
        <v>107</v>
      </c>
    </row>
    <row r="2" spans="1:73" s="24" customFormat="1" ht="15.75" x14ac:dyDescent="0.25">
      <c r="A2" s="25"/>
    </row>
    <row r="3" spans="1:73" s="24" customFormat="1" ht="17.25" customHeight="1" x14ac:dyDescent="0.2">
      <c r="A3" s="123" t="s">
        <v>146</v>
      </c>
      <c r="B3" s="123"/>
      <c r="C3" s="123"/>
      <c r="D3" s="123"/>
      <c r="E3" s="123"/>
      <c r="F3" s="123"/>
      <c r="G3" s="123"/>
    </row>
    <row r="4" spans="1:73" s="24" customFormat="1" x14ac:dyDescent="0.2">
      <c r="A4" s="123"/>
      <c r="B4" s="123"/>
      <c r="C4" s="123"/>
      <c r="D4" s="123"/>
      <c r="E4" s="123"/>
      <c r="F4" s="123"/>
      <c r="G4" s="123"/>
    </row>
    <row r="7" spans="1:73" x14ac:dyDescent="0.2">
      <c r="A7" s="140" t="s">
        <v>102</v>
      </c>
      <c r="B7" s="137" t="s">
        <v>22</v>
      </c>
      <c r="C7" s="137"/>
      <c r="D7" s="137"/>
      <c r="E7" s="137"/>
      <c r="F7" s="137"/>
      <c r="G7" s="138"/>
      <c r="H7" s="137" t="s">
        <v>40</v>
      </c>
      <c r="I7" s="137"/>
      <c r="J7" s="137"/>
      <c r="K7" s="137"/>
      <c r="L7" s="137"/>
      <c r="M7" s="138"/>
      <c r="N7" s="137" t="s">
        <v>39</v>
      </c>
      <c r="O7" s="137"/>
      <c r="P7" s="137"/>
      <c r="Q7" s="137"/>
      <c r="R7" s="137"/>
      <c r="S7" s="138"/>
      <c r="T7" s="137" t="s">
        <v>38</v>
      </c>
      <c r="U7" s="137"/>
      <c r="V7" s="137"/>
      <c r="W7" s="137"/>
      <c r="X7" s="137"/>
      <c r="Y7" s="138"/>
      <c r="Z7" s="137" t="s">
        <v>37</v>
      </c>
      <c r="AA7" s="137"/>
      <c r="AB7" s="137"/>
      <c r="AC7" s="137"/>
      <c r="AD7" s="137"/>
      <c r="AE7" s="138"/>
      <c r="AF7" s="137" t="s">
        <v>36</v>
      </c>
      <c r="AG7" s="137"/>
      <c r="AH7" s="137"/>
      <c r="AI7" s="137"/>
      <c r="AJ7" s="137"/>
      <c r="AK7" s="138"/>
      <c r="AL7" s="137" t="s">
        <v>61</v>
      </c>
      <c r="AM7" s="137"/>
      <c r="AN7" s="137"/>
      <c r="AO7" s="137"/>
      <c r="AP7" s="137"/>
      <c r="AQ7" s="138"/>
      <c r="AR7" s="137" t="s">
        <v>34</v>
      </c>
      <c r="AS7" s="137"/>
      <c r="AT7" s="137"/>
      <c r="AU7" s="137"/>
      <c r="AV7" s="137"/>
      <c r="AW7" s="138"/>
      <c r="AX7" s="137" t="s">
        <v>33</v>
      </c>
      <c r="AY7" s="137"/>
      <c r="AZ7" s="137"/>
      <c r="BA7" s="137"/>
      <c r="BB7" s="137"/>
      <c r="BC7" s="138"/>
      <c r="BD7" s="137" t="s">
        <v>32</v>
      </c>
      <c r="BE7" s="137"/>
      <c r="BF7" s="137"/>
      <c r="BG7" s="137"/>
      <c r="BH7" s="137"/>
      <c r="BI7" s="138"/>
      <c r="BJ7" s="137" t="s">
        <v>31</v>
      </c>
      <c r="BK7" s="137"/>
      <c r="BL7" s="137"/>
      <c r="BM7" s="137"/>
      <c r="BN7" s="137"/>
      <c r="BO7" s="138"/>
      <c r="BP7" s="137" t="s">
        <v>30</v>
      </c>
      <c r="BQ7" s="137"/>
      <c r="BR7" s="137"/>
      <c r="BS7" s="137"/>
      <c r="BT7" s="137"/>
      <c r="BU7" s="138"/>
    </row>
    <row r="8" spans="1:73" x14ac:dyDescent="0.2">
      <c r="A8" s="141"/>
      <c r="B8" s="138" t="s">
        <v>44</v>
      </c>
      <c r="C8" s="139"/>
      <c r="D8" s="139" t="s">
        <v>2</v>
      </c>
      <c r="E8" s="139"/>
      <c r="F8" s="139" t="s">
        <v>3</v>
      </c>
      <c r="G8" s="139"/>
      <c r="H8" s="139" t="s">
        <v>44</v>
      </c>
      <c r="I8" s="139"/>
      <c r="J8" s="139" t="s">
        <v>2</v>
      </c>
      <c r="K8" s="139"/>
      <c r="L8" s="139" t="s">
        <v>3</v>
      </c>
      <c r="M8" s="139"/>
      <c r="N8" s="139" t="s">
        <v>44</v>
      </c>
      <c r="O8" s="139"/>
      <c r="P8" s="139" t="s">
        <v>2</v>
      </c>
      <c r="Q8" s="139"/>
      <c r="R8" s="139" t="s">
        <v>3</v>
      </c>
      <c r="S8" s="139"/>
      <c r="T8" s="139" t="s">
        <v>44</v>
      </c>
      <c r="U8" s="139"/>
      <c r="V8" s="139" t="s">
        <v>2</v>
      </c>
      <c r="W8" s="139"/>
      <c r="X8" s="139" t="s">
        <v>3</v>
      </c>
      <c r="Y8" s="139"/>
      <c r="Z8" s="139" t="s">
        <v>44</v>
      </c>
      <c r="AA8" s="139"/>
      <c r="AB8" s="139" t="s">
        <v>2</v>
      </c>
      <c r="AC8" s="139"/>
      <c r="AD8" s="139" t="s">
        <v>3</v>
      </c>
      <c r="AE8" s="139"/>
      <c r="AF8" s="139" t="s">
        <v>44</v>
      </c>
      <c r="AG8" s="139"/>
      <c r="AH8" s="139" t="s">
        <v>2</v>
      </c>
      <c r="AI8" s="139"/>
      <c r="AJ8" s="139" t="s">
        <v>3</v>
      </c>
      <c r="AK8" s="139"/>
      <c r="AL8" s="139" t="s">
        <v>44</v>
      </c>
      <c r="AM8" s="139"/>
      <c r="AN8" s="139" t="s">
        <v>2</v>
      </c>
      <c r="AO8" s="139"/>
      <c r="AP8" s="139" t="s">
        <v>3</v>
      </c>
      <c r="AQ8" s="139"/>
      <c r="AR8" s="139" t="s">
        <v>44</v>
      </c>
      <c r="AS8" s="139"/>
      <c r="AT8" s="139" t="s">
        <v>2</v>
      </c>
      <c r="AU8" s="139"/>
      <c r="AV8" s="139" t="s">
        <v>3</v>
      </c>
      <c r="AW8" s="139"/>
      <c r="AX8" s="139" t="s">
        <v>44</v>
      </c>
      <c r="AY8" s="139"/>
      <c r="AZ8" s="139" t="s">
        <v>2</v>
      </c>
      <c r="BA8" s="139"/>
      <c r="BB8" s="139" t="s">
        <v>3</v>
      </c>
      <c r="BC8" s="139"/>
      <c r="BD8" s="139" t="s">
        <v>44</v>
      </c>
      <c r="BE8" s="139"/>
      <c r="BF8" s="139" t="s">
        <v>2</v>
      </c>
      <c r="BG8" s="139"/>
      <c r="BH8" s="139" t="s">
        <v>3</v>
      </c>
      <c r="BI8" s="139"/>
      <c r="BJ8" s="139" t="s">
        <v>44</v>
      </c>
      <c r="BK8" s="139"/>
      <c r="BL8" s="139" t="s">
        <v>2</v>
      </c>
      <c r="BM8" s="139"/>
      <c r="BN8" s="139" t="s">
        <v>3</v>
      </c>
      <c r="BO8" s="139"/>
      <c r="BP8" s="139" t="s">
        <v>44</v>
      </c>
      <c r="BQ8" s="139"/>
      <c r="BR8" s="139" t="s">
        <v>2</v>
      </c>
      <c r="BS8" s="139"/>
      <c r="BT8" s="139" t="s">
        <v>3</v>
      </c>
      <c r="BU8" s="139"/>
    </row>
    <row r="9" spans="1:73" ht="38.25" x14ac:dyDescent="0.2">
      <c r="A9" s="142"/>
      <c r="B9" s="47" t="s">
        <v>45</v>
      </c>
      <c r="C9" s="21" t="s">
        <v>46</v>
      </c>
      <c r="D9" s="21" t="s">
        <v>47</v>
      </c>
      <c r="E9" s="21" t="s">
        <v>48</v>
      </c>
      <c r="F9" s="21" t="s">
        <v>49</v>
      </c>
      <c r="G9" s="21" t="s">
        <v>50</v>
      </c>
      <c r="H9" s="21" t="s">
        <v>45</v>
      </c>
      <c r="I9" s="21" t="s">
        <v>46</v>
      </c>
      <c r="J9" s="21" t="s">
        <v>47</v>
      </c>
      <c r="K9" s="21" t="s">
        <v>48</v>
      </c>
      <c r="L9" s="21" t="s">
        <v>49</v>
      </c>
      <c r="M9" s="21" t="s">
        <v>50</v>
      </c>
      <c r="N9" s="21" t="s">
        <v>45</v>
      </c>
      <c r="O9" s="21" t="s">
        <v>46</v>
      </c>
      <c r="P9" s="21" t="s">
        <v>47</v>
      </c>
      <c r="Q9" s="21" t="s">
        <v>48</v>
      </c>
      <c r="R9" s="21" t="s">
        <v>49</v>
      </c>
      <c r="S9" s="21" t="s">
        <v>50</v>
      </c>
      <c r="T9" s="21" t="s">
        <v>45</v>
      </c>
      <c r="U9" s="21" t="s">
        <v>46</v>
      </c>
      <c r="V9" s="21" t="s">
        <v>47</v>
      </c>
      <c r="W9" s="21" t="s">
        <v>48</v>
      </c>
      <c r="X9" s="21" t="s">
        <v>49</v>
      </c>
      <c r="Y9" s="21" t="s">
        <v>50</v>
      </c>
      <c r="Z9" s="21" t="s">
        <v>45</v>
      </c>
      <c r="AA9" s="21" t="s">
        <v>46</v>
      </c>
      <c r="AB9" s="21" t="s">
        <v>47</v>
      </c>
      <c r="AC9" s="21" t="s">
        <v>48</v>
      </c>
      <c r="AD9" s="21" t="s">
        <v>49</v>
      </c>
      <c r="AE9" s="21" t="s">
        <v>50</v>
      </c>
      <c r="AF9" s="21" t="s">
        <v>45</v>
      </c>
      <c r="AG9" s="21" t="s">
        <v>46</v>
      </c>
      <c r="AH9" s="21" t="s">
        <v>47</v>
      </c>
      <c r="AI9" s="21" t="s">
        <v>48</v>
      </c>
      <c r="AJ9" s="21" t="s">
        <v>49</v>
      </c>
      <c r="AK9" s="21" t="s">
        <v>50</v>
      </c>
      <c r="AL9" s="21" t="s">
        <v>45</v>
      </c>
      <c r="AM9" s="21" t="s">
        <v>46</v>
      </c>
      <c r="AN9" s="21" t="s">
        <v>47</v>
      </c>
      <c r="AO9" s="21" t="s">
        <v>48</v>
      </c>
      <c r="AP9" s="21" t="s">
        <v>49</v>
      </c>
      <c r="AQ9" s="21" t="s">
        <v>50</v>
      </c>
      <c r="AR9" s="21" t="s">
        <v>45</v>
      </c>
      <c r="AS9" s="21" t="s">
        <v>46</v>
      </c>
      <c r="AT9" s="21" t="s">
        <v>47</v>
      </c>
      <c r="AU9" s="21" t="s">
        <v>48</v>
      </c>
      <c r="AV9" s="21" t="s">
        <v>49</v>
      </c>
      <c r="AW9" s="21" t="s">
        <v>50</v>
      </c>
      <c r="AX9" s="21" t="s">
        <v>45</v>
      </c>
      <c r="AY9" s="21" t="s">
        <v>46</v>
      </c>
      <c r="AZ9" s="21" t="s">
        <v>47</v>
      </c>
      <c r="BA9" s="21" t="s">
        <v>48</v>
      </c>
      <c r="BB9" s="21" t="s">
        <v>49</v>
      </c>
      <c r="BC9" s="21" t="s">
        <v>50</v>
      </c>
      <c r="BD9" s="21" t="s">
        <v>45</v>
      </c>
      <c r="BE9" s="21" t="s">
        <v>46</v>
      </c>
      <c r="BF9" s="21" t="s">
        <v>47</v>
      </c>
      <c r="BG9" s="21" t="s">
        <v>48</v>
      </c>
      <c r="BH9" s="21" t="s">
        <v>49</v>
      </c>
      <c r="BI9" s="21" t="s">
        <v>50</v>
      </c>
      <c r="BJ9" s="21" t="s">
        <v>45</v>
      </c>
      <c r="BK9" s="21" t="s">
        <v>46</v>
      </c>
      <c r="BL9" s="21" t="s">
        <v>47</v>
      </c>
      <c r="BM9" s="21" t="s">
        <v>48</v>
      </c>
      <c r="BN9" s="21" t="s">
        <v>49</v>
      </c>
      <c r="BO9" s="21" t="s">
        <v>50</v>
      </c>
      <c r="BP9" s="21" t="s">
        <v>45</v>
      </c>
      <c r="BQ9" s="21" t="s">
        <v>46</v>
      </c>
      <c r="BR9" s="21" t="s">
        <v>47</v>
      </c>
      <c r="BS9" s="21" t="s">
        <v>48</v>
      </c>
      <c r="BT9" s="21" t="s">
        <v>49</v>
      </c>
      <c r="BU9" s="21" t="s">
        <v>50</v>
      </c>
    </row>
    <row r="10" spans="1:73" x14ac:dyDescent="0.2">
      <c r="A10" s="22" t="s">
        <v>51</v>
      </c>
      <c r="B10" s="108">
        <v>42</v>
      </c>
      <c r="C10" s="100">
        <f>B10/$F$19</f>
        <v>2.6212319790301442E-3</v>
      </c>
      <c r="D10" s="108">
        <v>85</v>
      </c>
      <c r="E10" s="100">
        <f>D10/$F$19</f>
        <v>5.3048742432752916E-3</v>
      </c>
      <c r="F10" s="104">
        <f>B10+D10</f>
        <v>127</v>
      </c>
      <c r="G10" s="100">
        <f>F10/$F$19</f>
        <v>7.9261062223054367E-3</v>
      </c>
      <c r="H10" s="108">
        <v>42</v>
      </c>
      <c r="I10" s="100">
        <f>H10/$F$19</f>
        <v>2.6212319790301442E-3</v>
      </c>
      <c r="J10" s="108">
        <v>86</v>
      </c>
      <c r="K10" s="100">
        <f>J10/$F$19</f>
        <v>5.3672845284902949E-3</v>
      </c>
      <c r="L10" s="104">
        <f>H10+J10</f>
        <v>128</v>
      </c>
      <c r="M10" s="100">
        <f>L10/$F$19</f>
        <v>7.9885165075204399E-3</v>
      </c>
      <c r="N10" s="108">
        <v>40</v>
      </c>
      <c r="O10" s="100">
        <f>N10/$F$19</f>
        <v>2.4964114086001373E-3</v>
      </c>
      <c r="P10" s="108">
        <v>87</v>
      </c>
      <c r="Q10" s="100">
        <f>P10/$F$19</f>
        <v>5.429694813705299E-3</v>
      </c>
      <c r="R10" s="104">
        <f>N10+P10</f>
        <v>127</v>
      </c>
      <c r="S10" s="100">
        <f>R10/$F$19</f>
        <v>7.9261062223054367E-3</v>
      </c>
      <c r="T10" s="108">
        <v>38</v>
      </c>
      <c r="U10" s="100">
        <f>T10/$F$19</f>
        <v>2.3715908381701303E-3</v>
      </c>
      <c r="V10" s="108">
        <v>86</v>
      </c>
      <c r="W10" s="100">
        <f>V10/$F$19</f>
        <v>5.3672845284902949E-3</v>
      </c>
      <c r="X10" s="104">
        <f>T10+V10</f>
        <v>124</v>
      </c>
      <c r="Y10" s="100">
        <f>X10/$F$19</f>
        <v>7.7388753666604252E-3</v>
      </c>
      <c r="Z10" s="108">
        <v>37</v>
      </c>
      <c r="AA10" s="100">
        <f>Z10/$F$19</f>
        <v>2.3091805529551271E-3</v>
      </c>
      <c r="AB10" s="108">
        <v>82</v>
      </c>
      <c r="AC10" s="100">
        <f>AB10/$F$19</f>
        <v>5.1176433876302819E-3</v>
      </c>
      <c r="AD10" s="104">
        <f>Z10+AB10</f>
        <v>119</v>
      </c>
      <c r="AE10" s="100">
        <f>AD10/$F$19</f>
        <v>7.4268239405854081E-3</v>
      </c>
      <c r="AF10" s="108">
        <v>39</v>
      </c>
      <c r="AG10" s="100">
        <f>AF10/$F$19</f>
        <v>2.434001123385134E-3</v>
      </c>
      <c r="AH10" s="108">
        <v>79</v>
      </c>
      <c r="AI10" s="100">
        <f>AH10/$F$19</f>
        <v>4.9304125319852713E-3</v>
      </c>
      <c r="AJ10" s="104">
        <f>AF10+AH10</f>
        <v>118</v>
      </c>
      <c r="AK10" s="100">
        <f>AJ10/$F$19</f>
        <v>7.3644136553704049E-3</v>
      </c>
      <c r="AL10" s="108">
        <v>36</v>
      </c>
      <c r="AM10" s="100">
        <f>AL10/$F$19</f>
        <v>2.2467702677401234E-3</v>
      </c>
      <c r="AN10" s="108">
        <v>76</v>
      </c>
      <c r="AO10" s="100">
        <f>AN10/$F$19</f>
        <v>4.7431816763402607E-3</v>
      </c>
      <c r="AP10" s="104">
        <f>AL10+AN10</f>
        <v>112</v>
      </c>
      <c r="AQ10" s="100">
        <f>AP10/$F$19</f>
        <v>6.9899519440803845E-3</v>
      </c>
      <c r="AR10" s="108">
        <v>33</v>
      </c>
      <c r="AS10" s="100">
        <f>AR10/$F$19</f>
        <v>2.0595394120951132E-3</v>
      </c>
      <c r="AT10" s="108">
        <v>70</v>
      </c>
      <c r="AU10" s="100">
        <f>AT10/$F$19</f>
        <v>4.3687199650502403E-3</v>
      </c>
      <c r="AV10" s="104">
        <f>AR10+AT10</f>
        <v>103</v>
      </c>
      <c r="AW10" s="100">
        <f>AV10/$F$19</f>
        <v>6.4282593771453535E-3</v>
      </c>
      <c r="AX10" s="108">
        <v>31</v>
      </c>
      <c r="AY10" s="100">
        <f>AX10/$F$19</f>
        <v>1.9347188416651063E-3</v>
      </c>
      <c r="AZ10" s="108">
        <v>65</v>
      </c>
      <c r="BA10" s="100">
        <f>AZ10/$F$19</f>
        <v>4.0566685389752232E-3</v>
      </c>
      <c r="BB10" s="104">
        <f>AX10+AZ10</f>
        <v>96</v>
      </c>
      <c r="BC10" s="100">
        <f>BB10/$F$19</f>
        <v>5.9913873806403299E-3</v>
      </c>
      <c r="BD10" s="108">
        <v>32</v>
      </c>
      <c r="BE10" s="100">
        <f>BD10/$F$19</f>
        <v>1.99712912688011E-3</v>
      </c>
      <c r="BF10" s="108">
        <v>68</v>
      </c>
      <c r="BG10" s="100">
        <f>BF10/$F$19</f>
        <v>4.2438993946202338E-3</v>
      </c>
      <c r="BH10" s="104">
        <f>BD10+BF10</f>
        <v>100</v>
      </c>
      <c r="BI10" s="100">
        <f>BH10/$F$19</f>
        <v>6.2410285215003429E-3</v>
      </c>
      <c r="BJ10" s="108">
        <v>34</v>
      </c>
      <c r="BK10" s="100">
        <f>BJ10/$F$19</f>
        <v>2.1219496973101169E-3</v>
      </c>
      <c r="BL10" s="108">
        <v>71</v>
      </c>
      <c r="BM10" s="100">
        <f>BL10/$F$19</f>
        <v>4.4311302502652436E-3</v>
      </c>
      <c r="BN10" s="104">
        <f>BJ10+BL10</f>
        <v>105</v>
      </c>
      <c r="BO10" s="100">
        <f>BN10/$F$19</f>
        <v>6.55307994757536E-3</v>
      </c>
      <c r="BP10" s="87">
        <v>33</v>
      </c>
      <c r="BQ10" s="100">
        <f>BP10/$F$19</f>
        <v>2.0595394120951132E-3</v>
      </c>
      <c r="BR10" s="87">
        <v>68</v>
      </c>
      <c r="BS10" s="100">
        <f>BR10/$F$19</f>
        <v>4.2438993946202338E-3</v>
      </c>
      <c r="BT10" s="104">
        <f>BP10+BR10</f>
        <v>101</v>
      </c>
      <c r="BU10" s="100">
        <f>BT10/$F$19</f>
        <v>6.3034388067153471E-3</v>
      </c>
    </row>
    <row r="11" spans="1:73" x14ac:dyDescent="0.2">
      <c r="A11" s="22" t="s">
        <v>52</v>
      </c>
      <c r="B11" s="108">
        <v>1692</v>
      </c>
      <c r="C11" s="100">
        <f t="shared" ref="C11:C18" si="0">B11/$F$19</f>
        <v>0.10559820258378581</v>
      </c>
      <c r="D11" s="108">
        <v>1980</v>
      </c>
      <c r="E11" s="100">
        <f>D11/$F$19</f>
        <v>0.12357236472570679</v>
      </c>
      <c r="F11" s="104">
        <f t="shared" ref="F11:F19" si="1">B11+D11</f>
        <v>3672</v>
      </c>
      <c r="G11" s="100">
        <f t="shared" ref="G11:G19" si="2">F11/$F$19</f>
        <v>0.22917056730949262</v>
      </c>
      <c r="H11" s="108">
        <v>1620</v>
      </c>
      <c r="I11" s="100">
        <f t="shared" ref="I11:I18" si="3">H11/$F$19</f>
        <v>0.10110466204830557</v>
      </c>
      <c r="J11" s="108">
        <v>1966</v>
      </c>
      <c r="K11" s="100">
        <f>J11/$F$19</f>
        <v>0.12269862073269674</v>
      </c>
      <c r="L11" s="104">
        <f t="shared" ref="L11:L18" si="4">H11+J11</f>
        <v>3586</v>
      </c>
      <c r="M11" s="100">
        <f t="shared" ref="M11:M18" si="5">L11/$F$19</f>
        <v>0.22380328278100231</v>
      </c>
      <c r="N11" s="108">
        <v>1620</v>
      </c>
      <c r="O11" s="100">
        <f t="shared" ref="O11:O18" si="6">N11/$F$19</f>
        <v>0.10110466204830557</v>
      </c>
      <c r="P11" s="108">
        <v>1952</v>
      </c>
      <c r="Q11" s="100">
        <f>P11/$F$19</f>
        <v>0.1218248767396867</v>
      </c>
      <c r="R11" s="104">
        <f t="shared" ref="R11:R19" si="7">N11+P11</f>
        <v>3572</v>
      </c>
      <c r="S11" s="100">
        <f t="shared" ref="S11:S19" si="8">R11/$F$19</f>
        <v>0.22292953878799227</v>
      </c>
      <c r="T11" s="108">
        <v>1572</v>
      </c>
      <c r="U11" s="100">
        <f t="shared" ref="U11:U18" si="9">T11/$F$19</f>
        <v>9.8108968357985396E-2</v>
      </c>
      <c r="V11" s="108">
        <v>1951</v>
      </c>
      <c r="W11" s="100">
        <f>V11/$F$19</f>
        <v>0.1217624664544717</v>
      </c>
      <c r="X11" s="104">
        <f t="shared" ref="X11:X19" si="10">T11+V11</f>
        <v>3523</v>
      </c>
      <c r="Y11" s="100">
        <f t="shared" ref="Y11:Y18" si="11">X11/$F$19</f>
        <v>0.21987143481245711</v>
      </c>
      <c r="Z11" s="108">
        <v>1516</v>
      </c>
      <c r="AA11" s="100">
        <f t="shared" ref="AA11:AA18" si="12">Z11/$F$19</f>
        <v>9.46139923859452E-2</v>
      </c>
      <c r="AB11" s="108">
        <v>1936</v>
      </c>
      <c r="AC11" s="100">
        <f>AB11/$F$19</f>
        <v>0.12082631217624665</v>
      </c>
      <c r="AD11" s="104">
        <f t="shared" ref="AD11:AD19" si="13">Z11+AB11</f>
        <v>3452</v>
      </c>
      <c r="AE11" s="100">
        <f t="shared" ref="AE11:AE18" si="14">AD11/$F$19</f>
        <v>0.21544030456219185</v>
      </c>
      <c r="AF11" s="108">
        <v>1492</v>
      </c>
      <c r="AG11" s="100">
        <f t="shared" ref="AG11:AG18" si="15">AF11/$F$19</f>
        <v>9.3116145540785122E-2</v>
      </c>
      <c r="AH11" s="108">
        <v>1942</v>
      </c>
      <c r="AI11" s="100">
        <f>AH11/$F$19</f>
        <v>0.12120077388753667</v>
      </c>
      <c r="AJ11" s="104">
        <f t="shared" ref="AJ11:AJ19" si="16">AF11+AH11</f>
        <v>3434</v>
      </c>
      <c r="AK11" s="100">
        <f t="shared" ref="AK11:AK18" si="17">AJ11/$F$19</f>
        <v>0.21431691942832179</v>
      </c>
      <c r="AL11" s="108">
        <v>1347</v>
      </c>
      <c r="AM11" s="100">
        <f t="shared" ref="AM11:AM18" si="18">AL11/$F$19</f>
        <v>8.4066654184609624E-2</v>
      </c>
      <c r="AN11" s="108">
        <v>1749</v>
      </c>
      <c r="AO11" s="100">
        <f>AN11/$F$19</f>
        <v>0.109155588841041</v>
      </c>
      <c r="AP11" s="104">
        <f t="shared" ref="AP11:AP19" si="19">AL11+AN11</f>
        <v>3096</v>
      </c>
      <c r="AQ11" s="100">
        <f t="shared" ref="AQ11:AQ18" si="20">AP11/$F$19</f>
        <v>0.19322224302565064</v>
      </c>
      <c r="AR11" s="108">
        <v>1236</v>
      </c>
      <c r="AS11" s="100">
        <f t="shared" ref="AS11:AS18" si="21">AR11/$F$19</f>
        <v>7.7139112525744249E-2</v>
      </c>
      <c r="AT11" s="108">
        <v>1626</v>
      </c>
      <c r="AU11" s="100">
        <f>AT11/$F$19</f>
        <v>0.10147912375959559</v>
      </c>
      <c r="AV11" s="104">
        <f t="shared" ref="AV11:AV19" si="22">AR11+AT11</f>
        <v>2862</v>
      </c>
      <c r="AW11" s="100">
        <f t="shared" ref="AW11:AW18" si="23">AV11/$F$19</f>
        <v>0.17861823628533982</v>
      </c>
      <c r="AX11" s="108">
        <v>1136</v>
      </c>
      <c r="AY11" s="100">
        <f t="shared" ref="AY11:AY18" si="24">AX11/$F$19</f>
        <v>7.0898084004243897E-2</v>
      </c>
      <c r="AZ11" s="108">
        <v>1541</v>
      </c>
      <c r="BA11" s="100">
        <f>AZ11/$F$19</f>
        <v>9.6174249516320295E-2</v>
      </c>
      <c r="BB11" s="104">
        <f t="shared" ref="BB11:BB19" si="25">AX11+AZ11</f>
        <v>2677</v>
      </c>
      <c r="BC11" s="100">
        <f t="shared" ref="BC11:BC18" si="26">BB11/$F$19</f>
        <v>0.16707233352056419</v>
      </c>
      <c r="BD11" s="108">
        <v>1247</v>
      </c>
      <c r="BE11" s="100">
        <f t="shared" ref="BE11:BE18" si="27">BD11/$F$19</f>
        <v>7.7825625663109285E-2</v>
      </c>
      <c r="BF11" s="108">
        <v>1620</v>
      </c>
      <c r="BG11" s="100">
        <f>BF11/$F$19</f>
        <v>0.10110466204830557</v>
      </c>
      <c r="BH11" s="104">
        <f t="shared" ref="BH11:BH19" si="28">BD11+BF11</f>
        <v>2867</v>
      </c>
      <c r="BI11" s="100">
        <f t="shared" ref="BI11:BI18" si="29">BH11/$F$19</f>
        <v>0.17893028771141484</v>
      </c>
      <c r="BJ11" s="108">
        <v>1238</v>
      </c>
      <c r="BK11" s="100">
        <f t="shared" ref="BK11:BK18" si="30">BJ11/$F$19</f>
        <v>7.7263933096174256E-2</v>
      </c>
      <c r="BL11" s="108">
        <v>1607</v>
      </c>
      <c r="BM11" s="100">
        <f>BL11/$F$19</f>
        <v>0.10029332834051051</v>
      </c>
      <c r="BN11" s="104">
        <f t="shared" ref="BN11:BN19" si="31">BJ11+BL11</f>
        <v>2845</v>
      </c>
      <c r="BO11" s="100">
        <f t="shared" ref="BO11:BO18" si="32">BN11/$F$19</f>
        <v>0.17755726143668477</v>
      </c>
      <c r="BP11" s="87">
        <v>1257</v>
      </c>
      <c r="BQ11" s="100">
        <f t="shared" ref="BQ11:BQ18" si="33">BP11/$F$19</f>
        <v>7.8449728515259318E-2</v>
      </c>
      <c r="BR11" s="87">
        <v>1565</v>
      </c>
      <c r="BS11" s="100">
        <f>BR11/$F$19</f>
        <v>9.7672096361480373E-2</v>
      </c>
      <c r="BT11" s="104">
        <f t="shared" ref="BT11:BT19" si="34">BP11+BR11</f>
        <v>2822</v>
      </c>
      <c r="BU11" s="100">
        <f t="shared" ref="BU11:BU18" si="35">BT11/$F$19</f>
        <v>0.17612182487673969</v>
      </c>
    </row>
    <row r="12" spans="1:73" x14ac:dyDescent="0.2">
      <c r="A12" s="22" t="s">
        <v>53</v>
      </c>
      <c r="B12" s="108">
        <v>3430</v>
      </c>
      <c r="C12" s="100">
        <f t="shared" si="0"/>
        <v>0.21406727828746178</v>
      </c>
      <c r="D12" s="108">
        <v>4156</v>
      </c>
      <c r="E12" s="100">
        <f t="shared" ref="E12:E19" si="36">D12/$F$19</f>
        <v>0.25937714535355427</v>
      </c>
      <c r="F12" s="104">
        <f t="shared" si="1"/>
        <v>7586</v>
      </c>
      <c r="G12" s="100">
        <f t="shared" si="2"/>
        <v>0.47344442364101602</v>
      </c>
      <c r="H12" s="108">
        <v>3385</v>
      </c>
      <c r="I12" s="100">
        <f t="shared" si="3"/>
        <v>0.21125881545278663</v>
      </c>
      <c r="J12" s="108">
        <v>4151</v>
      </c>
      <c r="K12" s="100">
        <f t="shared" ref="K12:K18" si="37">J12/$F$19</f>
        <v>0.25906509392747923</v>
      </c>
      <c r="L12" s="104">
        <f t="shared" si="4"/>
        <v>7536</v>
      </c>
      <c r="M12" s="100">
        <f t="shared" si="5"/>
        <v>0.47032390938026586</v>
      </c>
      <c r="N12" s="108">
        <v>3378</v>
      </c>
      <c r="O12" s="100">
        <f t="shared" si="6"/>
        <v>0.21082194345628161</v>
      </c>
      <c r="P12" s="108">
        <v>4131</v>
      </c>
      <c r="Q12" s="100">
        <f t="shared" ref="Q12:Q18" si="38">P12/$F$19</f>
        <v>0.25781688822317916</v>
      </c>
      <c r="R12" s="104">
        <f t="shared" si="7"/>
        <v>7509</v>
      </c>
      <c r="S12" s="100">
        <f t="shared" si="8"/>
        <v>0.4686388316794608</v>
      </c>
      <c r="T12" s="108">
        <v>3300</v>
      </c>
      <c r="U12" s="100">
        <f t="shared" si="9"/>
        <v>0.20595394120951133</v>
      </c>
      <c r="V12" s="108">
        <v>4137</v>
      </c>
      <c r="W12" s="100">
        <f t="shared" ref="W12:W18" si="39">V12/$F$19</f>
        <v>0.25819134993446918</v>
      </c>
      <c r="X12" s="104">
        <f t="shared" si="10"/>
        <v>7437</v>
      </c>
      <c r="Y12" s="100">
        <f t="shared" si="11"/>
        <v>0.46414529114398051</v>
      </c>
      <c r="Z12" s="108">
        <v>3184</v>
      </c>
      <c r="AA12" s="100">
        <f t="shared" si="12"/>
        <v>0.19871434812457092</v>
      </c>
      <c r="AB12" s="108">
        <v>4061</v>
      </c>
      <c r="AC12" s="100">
        <f t="shared" ref="AC12:AC18" si="40">AB12/$F$19</f>
        <v>0.25344816825812894</v>
      </c>
      <c r="AD12" s="104">
        <f t="shared" si="13"/>
        <v>7245</v>
      </c>
      <c r="AE12" s="100">
        <f t="shared" si="14"/>
        <v>0.45216251638269989</v>
      </c>
      <c r="AF12" s="108">
        <v>3088</v>
      </c>
      <c r="AG12" s="100">
        <f t="shared" si="15"/>
        <v>0.19272296074393061</v>
      </c>
      <c r="AH12" s="108">
        <v>3926</v>
      </c>
      <c r="AI12" s="100">
        <f t="shared" ref="AI12:AI18" si="41">AH12/$F$19</f>
        <v>0.24502277975410347</v>
      </c>
      <c r="AJ12" s="104">
        <f t="shared" si="16"/>
        <v>7014</v>
      </c>
      <c r="AK12" s="100">
        <f t="shared" si="17"/>
        <v>0.43774574049803405</v>
      </c>
      <c r="AL12" s="108">
        <v>2836</v>
      </c>
      <c r="AM12" s="100">
        <f t="shared" si="18"/>
        <v>0.17699556886974974</v>
      </c>
      <c r="AN12" s="108">
        <v>3683</v>
      </c>
      <c r="AO12" s="100">
        <f t="shared" ref="AO12:AO18" si="42">AN12/$F$19</f>
        <v>0.22985708044685765</v>
      </c>
      <c r="AP12" s="104">
        <f t="shared" si="19"/>
        <v>6519</v>
      </c>
      <c r="AQ12" s="100">
        <f t="shared" si="20"/>
        <v>0.40685264931660736</v>
      </c>
      <c r="AR12" s="108">
        <v>2655</v>
      </c>
      <c r="AS12" s="100">
        <f t="shared" si="21"/>
        <v>0.16569930724583412</v>
      </c>
      <c r="AT12" s="108">
        <v>3480</v>
      </c>
      <c r="AU12" s="100">
        <f t="shared" ref="AU12:AU18" si="43">AT12/$F$19</f>
        <v>0.21718779254821194</v>
      </c>
      <c r="AV12" s="104">
        <f t="shared" si="22"/>
        <v>6135</v>
      </c>
      <c r="AW12" s="100">
        <f t="shared" si="23"/>
        <v>0.38288709979404606</v>
      </c>
      <c r="AX12" s="108">
        <v>2533</v>
      </c>
      <c r="AY12" s="100">
        <f t="shared" si="24"/>
        <v>0.1580852524496037</v>
      </c>
      <c r="AZ12" s="108">
        <v>3430</v>
      </c>
      <c r="BA12" s="100">
        <f t="shared" ref="BA12:BA18" si="44">AZ12/$F$19</f>
        <v>0.21406727828746178</v>
      </c>
      <c r="BB12" s="104">
        <f t="shared" si="25"/>
        <v>5963</v>
      </c>
      <c r="BC12" s="100">
        <f t="shared" si="26"/>
        <v>0.37215253073706545</v>
      </c>
      <c r="BD12" s="108">
        <v>2704</v>
      </c>
      <c r="BE12" s="100">
        <f t="shared" si="27"/>
        <v>0.16875741122136928</v>
      </c>
      <c r="BF12" s="108">
        <v>3533</v>
      </c>
      <c r="BG12" s="100">
        <f t="shared" ref="BG12:BG18" si="45">BF12/$F$19</f>
        <v>0.22049553766460714</v>
      </c>
      <c r="BH12" s="104">
        <f t="shared" si="28"/>
        <v>6237</v>
      </c>
      <c r="BI12" s="100">
        <f t="shared" si="29"/>
        <v>0.38925294888597639</v>
      </c>
      <c r="BJ12" s="108">
        <v>2657</v>
      </c>
      <c r="BK12" s="100">
        <f t="shared" si="30"/>
        <v>0.16582412781626413</v>
      </c>
      <c r="BL12" s="108">
        <v>3493</v>
      </c>
      <c r="BM12" s="100">
        <f t="shared" ref="BM12:BM18" si="46">BL12/$F$19</f>
        <v>0.21799912625600698</v>
      </c>
      <c r="BN12" s="104">
        <f t="shared" si="31"/>
        <v>6150</v>
      </c>
      <c r="BO12" s="100">
        <f t="shared" si="32"/>
        <v>0.38382325407227114</v>
      </c>
      <c r="BP12" s="87">
        <v>2692</v>
      </c>
      <c r="BQ12" s="100">
        <f t="shared" si="33"/>
        <v>0.16800848779878924</v>
      </c>
      <c r="BR12" s="87">
        <v>3408</v>
      </c>
      <c r="BS12" s="100">
        <f t="shared" ref="BS12:BS18" si="47">BR12/$F$19</f>
        <v>0.2126942520127317</v>
      </c>
      <c r="BT12" s="104">
        <f t="shared" si="34"/>
        <v>6100</v>
      </c>
      <c r="BU12" s="100">
        <f t="shared" si="35"/>
        <v>0.38070273981152092</v>
      </c>
    </row>
    <row r="13" spans="1:73" x14ac:dyDescent="0.2">
      <c r="A13" s="22" t="s">
        <v>54</v>
      </c>
      <c r="B13" s="108">
        <v>33</v>
      </c>
      <c r="C13" s="100">
        <f t="shared" si="0"/>
        <v>2.0595394120951132E-3</v>
      </c>
      <c r="D13" s="108">
        <v>39</v>
      </c>
      <c r="E13" s="100">
        <f t="shared" si="36"/>
        <v>2.434001123385134E-3</v>
      </c>
      <c r="F13" s="104">
        <f t="shared" si="1"/>
        <v>72</v>
      </c>
      <c r="G13" s="100">
        <f t="shared" si="2"/>
        <v>4.4935405354802468E-3</v>
      </c>
      <c r="H13" s="108">
        <v>22</v>
      </c>
      <c r="I13" s="100">
        <f t="shared" si="3"/>
        <v>1.3730262747300756E-3</v>
      </c>
      <c r="J13" s="108">
        <v>38</v>
      </c>
      <c r="K13" s="100">
        <f t="shared" si="37"/>
        <v>2.3715908381701303E-3</v>
      </c>
      <c r="L13" s="104">
        <f t="shared" si="4"/>
        <v>60</v>
      </c>
      <c r="M13" s="100">
        <f t="shared" si="5"/>
        <v>3.7446171129002061E-3</v>
      </c>
      <c r="N13" s="108">
        <v>21</v>
      </c>
      <c r="O13" s="100">
        <f t="shared" si="6"/>
        <v>1.3106159895150721E-3</v>
      </c>
      <c r="P13" s="108">
        <v>39</v>
      </c>
      <c r="Q13" s="100">
        <f t="shared" si="38"/>
        <v>2.434001123385134E-3</v>
      </c>
      <c r="R13" s="104">
        <f t="shared" si="7"/>
        <v>60</v>
      </c>
      <c r="S13" s="100">
        <f t="shared" si="8"/>
        <v>3.7446171129002061E-3</v>
      </c>
      <c r="T13" s="108">
        <v>21</v>
      </c>
      <c r="U13" s="100">
        <f t="shared" si="9"/>
        <v>1.3106159895150721E-3</v>
      </c>
      <c r="V13" s="108">
        <v>37</v>
      </c>
      <c r="W13" s="100">
        <f t="shared" si="39"/>
        <v>2.3091805529551271E-3</v>
      </c>
      <c r="X13" s="104">
        <f t="shared" si="10"/>
        <v>58</v>
      </c>
      <c r="Y13" s="100">
        <f t="shared" si="11"/>
        <v>3.6197965424701992E-3</v>
      </c>
      <c r="Z13" s="108">
        <v>21</v>
      </c>
      <c r="AA13" s="100">
        <f t="shared" si="12"/>
        <v>1.3106159895150721E-3</v>
      </c>
      <c r="AB13" s="108">
        <v>36</v>
      </c>
      <c r="AC13" s="100">
        <f t="shared" si="40"/>
        <v>2.2467702677401234E-3</v>
      </c>
      <c r="AD13" s="104">
        <f t="shared" si="13"/>
        <v>57</v>
      </c>
      <c r="AE13" s="100">
        <f t="shared" si="14"/>
        <v>3.5573862572551955E-3</v>
      </c>
      <c r="AF13" s="108">
        <v>20</v>
      </c>
      <c r="AG13" s="100">
        <f t="shared" si="15"/>
        <v>1.2482057043000686E-3</v>
      </c>
      <c r="AH13" s="108">
        <v>32</v>
      </c>
      <c r="AI13" s="100">
        <f t="shared" si="41"/>
        <v>1.99712912688011E-3</v>
      </c>
      <c r="AJ13" s="104">
        <f t="shared" si="16"/>
        <v>52</v>
      </c>
      <c r="AK13" s="100">
        <f t="shared" si="17"/>
        <v>3.2453348311801784E-3</v>
      </c>
      <c r="AL13" s="108">
        <v>18</v>
      </c>
      <c r="AM13" s="100">
        <f t="shared" si="18"/>
        <v>1.1233851338700617E-3</v>
      </c>
      <c r="AN13" s="108">
        <v>31</v>
      </c>
      <c r="AO13" s="100">
        <f t="shared" si="42"/>
        <v>1.9347188416651063E-3</v>
      </c>
      <c r="AP13" s="104">
        <f t="shared" si="19"/>
        <v>49</v>
      </c>
      <c r="AQ13" s="100">
        <f t="shared" si="20"/>
        <v>3.0581039755351682E-3</v>
      </c>
      <c r="AR13" s="108">
        <v>17</v>
      </c>
      <c r="AS13" s="100">
        <f t="shared" si="21"/>
        <v>1.0609748486550585E-3</v>
      </c>
      <c r="AT13" s="108">
        <v>28</v>
      </c>
      <c r="AU13" s="100">
        <f t="shared" si="43"/>
        <v>1.7474879860200961E-3</v>
      </c>
      <c r="AV13" s="104">
        <f t="shared" si="22"/>
        <v>45</v>
      </c>
      <c r="AW13" s="100">
        <f t="shared" si="23"/>
        <v>2.8084628346751544E-3</v>
      </c>
      <c r="AX13" s="108">
        <v>15</v>
      </c>
      <c r="AY13" s="100">
        <f t="shared" si="24"/>
        <v>9.3615427822505153E-4</v>
      </c>
      <c r="AZ13" s="108">
        <v>23</v>
      </c>
      <c r="BA13" s="100">
        <f t="shared" si="44"/>
        <v>1.435436559945079E-3</v>
      </c>
      <c r="BB13" s="104">
        <f t="shared" si="25"/>
        <v>38</v>
      </c>
      <c r="BC13" s="100">
        <f t="shared" si="26"/>
        <v>2.3715908381701303E-3</v>
      </c>
      <c r="BD13" s="108">
        <v>17</v>
      </c>
      <c r="BE13" s="100">
        <f t="shared" si="27"/>
        <v>1.0609748486550585E-3</v>
      </c>
      <c r="BF13" s="108">
        <v>25</v>
      </c>
      <c r="BG13" s="100">
        <f t="shared" si="45"/>
        <v>1.5602571303750857E-3</v>
      </c>
      <c r="BH13" s="104">
        <f t="shared" si="28"/>
        <v>42</v>
      </c>
      <c r="BI13" s="100">
        <f t="shared" si="29"/>
        <v>2.6212319790301442E-3</v>
      </c>
      <c r="BJ13" s="108">
        <v>18</v>
      </c>
      <c r="BK13" s="100">
        <f t="shared" si="30"/>
        <v>1.1233851338700617E-3</v>
      </c>
      <c r="BL13" s="108">
        <v>22</v>
      </c>
      <c r="BM13" s="100">
        <f t="shared" si="46"/>
        <v>1.3730262747300756E-3</v>
      </c>
      <c r="BN13" s="104">
        <f t="shared" si="31"/>
        <v>40</v>
      </c>
      <c r="BO13" s="100">
        <f t="shared" si="32"/>
        <v>2.4964114086001373E-3</v>
      </c>
      <c r="BP13" s="87">
        <v>18</v>
      </c>
      <c r="BQ13" s="100">
        <f t="shared" si="33"/>
        <v>1.1233851338700617E-3</v>
      </c>
      <c r="BR13" s="87">
        <v>21</v>
      </c>
      <c r="BS13" s="100">
        <f t="shared" si="47"/>
        <v>1.3106159895150721E-3</v>
      </c>
      <c r="BT13" s="104">
        <f t="shared" si="34"/>
        <v>39</v>
      </c>
      <c r="BU13" s="100">
        <f t="shared" si="35"/>
        <v>2.434001123385134E-3</v>
      </c>
    </row>
    <row r="14" spans="1:73" x14ac:dyDescent="0.2">
      <c r="A14" s="22" t="s">
        <v>55</v>
      </c>
      <c r="B14" s="108">
        <v>478</v>
      </c>
      <c r="C14" s="100">
        <f t="shared" si="0"/>
        <v>2.9832116332771642E-2</v>
      </c>
      <c r="D14" s="108">
        <v>655</v>
      </c>
      <c r="E14" s="100">
        <f t="shared" si="36"/>
        <v>4.0878736815827245E-2</v>
      </c>
      <c r="F14" s="104">
        <f t="shared" si="1"/>
        <v>1133</v>
      </c>
      <c r="G14" s="100">
        <f t="shared" si="2"/>
        <v>7.0710853148598887E-2</v>
      </c>
      <c r="H14" s="108">
        <v>472</v>
      </c>
      <c r="I14" s="100">
        <f t="shared" si="3"/>
        <v>2.9457654621481619E-2</v>
      </c>
      <c r="J14" s="108">
        <v>642</v>
      </c>
      <c r="K14" s="100">
        <f t="shared" si="37"/>
        <v>4.0067403108032203E-2</v>
      </c>
      <c r="L14" s="104">
        <f t="shared" si="4"/>
        <v>1114</v>
      </c>
      <c r="M14" s="100">
        <f t="shared" si="5"/>
        <v>6.9525057729513826E-2</v>
      </c>
      <c r="N14" s="108">
        <v>465</v>
      </c>
      <c r="O14" s="100">
        <f t="shared" si="6"/>
        <v>2.9020782624976597E-2</v>
      </c>
      <c r="P14" s="108">
        <v>634</v>
      </c>
      <c r="Q14" s="100">
        <f t="shared" si="38"/>
        <v>3.9568120826312177E-2</v>
      </c>
      <c r="R14" s="104">
        <f t="shared" si="7"/>
        <v>1099</v>
      </c>
      <c r="S14" s="100">
        <f t="shared" si="8"/>
        <v>6.8588903451288777E-2</v>
      </c>
      <c r="T14" s="108">
        <v>464</v>
      </c>
      <c r="U14" s="100">
        <f t="shared" si="9"/>
        <v>2.8958372339761593E-2</v>
      </c>
      <c r="V14" s="108">
        <v>638</v>
      </c>
      <c r="W14" s="100">
        <f t="shared" si="39"/>
        <v>3.981776196717219E-2</v>
      </c>
      <c r="X14" s="104">
        <f t="shared" si="10"/>
        <v>1102</v>
      </c>
      <c r="Y14" s="100">
        <f t="shared" si="11"/>
        <v>6.8776134306933787E-2</v>
      </c>
      <c r="Z14" s="108">
        <v>435</v>
      </c>
      <c r="AA14" s="100">
        <f t="shared" si="12"/>
        <v>2.7148474068526492E-2</v>
      </c>
      <c r="AB14" s="108">
        <v>618</v>
      </c>
      <c r="AC14" s="100">
        <f t="shared" si="40"/>
        <v>3.8569556262872125E-2</v>
      </c>
      <c r="AD14" s="104">
        <f t="shared" si="13"/>
        <v>1053</v>
      </c>
      <c r="AE14" s="100">
        <f t="shared" si="14"/>
        <v>6.5718030331398614E-2</v>
      </c>
      <c r="AF14" s="108">
        <v>438</v>
      </c>
      <c r="AG14" s="100">
        <f t="shared" si="15"/>
        <v>2.7335704924171502E-2</v>
      </c>
      <c r="AH14" s="108">
        <v>625</v>
      </c>
      <c r="AI14" s="100">
        <f t="shared" si="41"/>
        <v>3.9006428259377147E-2</v>
      </c>
      <c r="AJ14" s="104">
        <f t="shared" si="16"/>
        <v>1063</v>
      </c>
      <c r="AK14" s="100">
        <f t="shared" si="17"/>
        <v>6.6342133183548646E-2</v>
      </c>
      <c r="AL14" s="108">
        <v>405</v>
      </c>
      <c r="AM14" s="100">
        <f t="shared" si="18"/>
        <v>2.5276165512076391E-2</v>
      </c>
      <c r="AN14" s="108">
        <v>611</v>
      </c>
      <c r="AO14" s="100">
        <f t="shared" si="42"/>
        <v>3.8132684266367095E-2</v>
      </c>
      <c r="AP14" s="104">
        <f t="shared" si="19"/>
        <v>1016</v>
      </c>
      <c r="AQ14" s="100">
        <f t="shared" si="20"/>
        <v>6.3408849778443493E-2</v>
      </c>
      <c r="AR14" s="108">
        <v>393</v>
      </c>
      <c r="AS14" s="100">
        <f t="shared" si="21"/>
        <v>2.4527242089496349E-2</v>
      </c>
      <c r="AT14" s="108">
        <v>589</v>
      </c>
      <c r="AU14" s="100">
        <f t="shared" si="43"/>
        <v>3.6759657991637024E-2</v>
      </c>
      <c r="AV14" s="104">
        <f t="shared" si="22"/>
        <v>982</v>
      </c>
      <c r="AW14" s="100">
        <f t="shared" si="23"/>
        <v>6.1286900081133369E-2</v>
      </c>
      <c r="AX14" s="108">
        <v>374</v>
      </c>
      <c r="AY14" s="100">
        <f t="shared" si="24"/>
        <v>2.3341446670411284E-2</v>
      </c>
      <c r="AZ14" s="108">
        <v>540</v>
      </c>
      <c r="BA14" s="100">
        <f t="shared" si="44"/>
        <v>3.3701554016101851E-2</v>
      </c>
      <c r="BB14" s="104">
        <f t="shared" si="25"/>
        <v>914</v>
      </c>
      <c r="BC14" s="100">
        <f t="shared" si="26"/>
        <v>5.7043000686513134E-2</v>
      </c>
      <c r="BD14" s="108">
        <v>384</v>
      </c>
      <c r="BE14" s="100">
        <f t="shared" si="27"/>
        <v>2.396554952256132E-2</v>
      </c>
      <c r="BF14" s="108">
        <v>561</v>
      </c>
      <c r="BG14" s="100">
        <f t="shared" si="45"/>
        <v>3.5012170005616926E-2</v>
      </c>
      <c r="BH14" s="104">
        <f t="shared" si="28"/>
        <v>945</v>
      </c>
      <c r="BI14" s="100">
        <f t="shared" si="29"/>
        <v>5.8977719528178242E-2</v>
      </c>
      <c r="BJ14" s="108">
        <v>385</v>
      </c>
      <c r="BK14" s="100">
        <f t="shared" si="30"/>
        <v>2.4027959807776323E-2</v>
      </c>
      <c r="BL14" s="108">
        <v>546</v>
      </c>
      <c r="BM14" s="100">
        <f t="shared" si="46"/>
        <v>3.4076015727391877E-2</v>
      </c>
      <c r="BN14" s="104">
        <f t="shared" si="31"/>
        <v>931</v>
      </c>
      <c r="BO14" s="100">
        <f t="shared" si="32"/>
        <v>5.8103975535168197E-2</v>
      </c>
      <c r="BP14" s="87">
        <v>364</v>
      </c>
      <c r="BQ14" s="100">
        <f t="shared" si="33"/>
        <v>2.2717343818261248E-2</v>
      </c>
      <c r="BR14" s="87">
        <v>532</v>
      </c>
      <c r="BS14" s="100">
        <f t="shared" si="47"/>
        <v>3.3202271734381825E-2</v>
      </c>
      <c r="BT14" s="104">
        <f t="shared" si="34"/>
        <v>896</v>
      </c>
      <c r="BU14" s="100">
        <f t="shared" si="35"/>
        <v>5.5919615552643076E-2</v>
      </c>
    </row>
    <row r="15" spans="1:73" x14ac:dyDescent="0.2">
      <c r="A15" s="22" t="s">
        <v>56</v>
      </c>
      <c r="B15" s="108">
        <v>347</v>
      </c>
      <c r="C15" s="100">
        <f t="shared" si="0"/>
        <v>2.1656368969606193E-2</v>
      </c>
      <c r="D15" s="108">
        <v>776</v>
      </c>
      <c r="E15" s="100">
        <f t="shared" si="36"/>
        <v>4.8430381326842666E-2</v>
      </c>
      <c r="F15" s="104">
        <f t="shared" si="1"/>
        <v>1123</v>
      </c>
      <c r="G15" s="100">
        <f t="shared" si="2"/>
        <v>7.0086750296448855E-2</v>
      </c>
      <c r="H15" s="108">
        <v>348</v>
      </c>
      <c r="I15" s="100">
        <f t="shared" si="3"/>
        <v>2.1718779254821196E-2</v>
      </c>
      <c r="J15" s="108">
        <v>783</v>
      </c>
      <c r="K15" s="100">
        <f t="shared" si="37"/>
        <v>4.8867253323347688E-2</v>
      </c>
      <c r="L15" s="104">
        <f t="shared" si="4"/>
        <v>1131</v>
      </c>
      <c r="M15" s="100">
        <f t="shared" si="5"/>
        <v>7.0586032578168881E-2</v>
      </c>
      <c r="N15" s="108">
        <v>346</v>
      </c>
      <c r="O15" s="100">
        <f t="shared" si="6"/>
        <v>2.1593958684391186E-2</v>
      </c>
      <c r="P15" s="108">
        <v>800</v>
      </c>
      <c r="Q15" s="100">
        <f t="shared" si="38"/>
        <v>4.9928228172002743E-2</v>
      </c>
      <c r="R15" s="104">
        <f t="shared" si="7"/>
        <v>1146</v>
      </c>
      <c r="S15" s="100">
        <f t="shared" si="8"/>
        <v>7.1522186856393929E-2</v>
      </c>
      <c r="T15" s="108">
        <v>339</v>
      </c>
      <c r="U15" s="100">
        <f t="shared" si="9"/>
        <v>2.1157086687886163E-2</v>
      </c>
      <c r="V15" s="108">
        <v>837</v>
      </c>
      <c r="W15" s="100">
        <f t="shared" si="39"/>
        <v>5.2237408724957871E-2</v>
      </c>
      <c r="X15" s="104">
        <f t="shared" si="10"/>
        <v>1176</v>
      </c>
      <c r="Y15" s="100">
        <f t="shared" si="11"/>
        <v>7.3394495412844041E-2</v>
      </c>
      <c r="Z15" s="108">
        <v>335</v>
      </c>
      <c r="AA15" s="100">
        <f t="shared" si="12"/>
        <v>2.090744554702615E-2</v>
      </c>
      <c r="AB15" s="108">
        <v>844</v>
      </c>
      <c r="AC15" s="100">
        <f t="shared" si="40"/>
        <v>5.26742807214629E-2</v>
      </c>
      <c r="AD15" s="104">
        <f t="shared" si="13"/>
        <v>1179</v>
      </c>
      <c r="AE15" s="100">
        <f t="shared" si="14"/>
        <v>7.3581726268489051E-2</v>
      </c>
      <c r="AF15" s="108">
        <v>316</v>
      </c>
      <c r="AG15" s="100">
        <f t="shared" si="15"/>
        <v>1.9721650127941085E-2</v>
      </c>
      <c r="AH15" s="108">
        <v>817</v>
      </c>
      <c r="AI15" s="100">
        <f t="shared" si="41"/>
        <v>5.0989203020657806E-2</v>
      </c>
      <c r="AJ15" s="104">
        <f t="shared" si="16"/>
        <v>1133</v>
      </c>
      <c r="AK15" s="100">
        <f t="shared" si="17"/>
        <v>7.0710853148598887E-2</v>
      </c>
      <c r="AL15" s="108">
        <v>290</v>
      </c>
      <c r="AM15" s="100">
        <f t="shared" si="18"/>
        <v>1.8098982712350994E-2</v>
      </c>
      <c r="AN15" s="108">
        <v>724</v>
      </c>
      <c r="AO15" s="100">
        <f t="shared" si="42"/>
        <v>4.5185046495662483E-2</v>
      </c>
      <c r="AP15" s="104">
        <f t="shared" si="19"/>
        <v>1014</v>
      </c>
      <c r="AQ15" s="100">
        <f t="shared" si="20"/>
        <v>6.3284029208013487E-2</v>
      </c>
      <c r="AR15" s="108">
        <v>276</v>
      </c>
      <c r="AS15" s="100">
        <f t="shared" si="21"/>
        <v>1.7225238719340948E-2</v>
      </c>
      <c r="AT15" s="108">
        <v>676</v>
      </c>
      <c r="AU15" s="100">
        <f t="shared" si="43"/>
        <v>4.218935280534232E-2</v>
      </c>
      <c r="AV15" s="104">
        <f t="shared" si="22"/>
        <v>952</v>
      </c>
      <c r="AW15" s="100">
        <f t="shared" si="23"/>
        <v>5.9414591524683265E-2</v>
      </c>
      <c r="AX15" s="108">
        <v>261</v>
      </c>
      <c r="AY15" s="100">
        <f t="shared" si="24"/>
        <v>1.6289084441115896E-2</v>
      </c>
      <c r="AZ15" s="108">
        <v>707</v>
      </c>
      <c r="BA15" s="100">
        <f t="shared" si="44"/>
        <v>4.4124071647007428E-2</v>
      </c>
      <c r="BB15" s="104">
        <f t="shared" si="25"/>
        <v>968</v>
      </c>
      <c r="BC15" s="100">
        <f t="shared" si="26"/>
        <v>6.0413156088123324E-2</v>
      </c>
      <c r="BD15" s="108">
        <v>280</v>
      </c>
      <c r="BE15" s="100">
        <f t="shared" si="27"/>
        <v>1.7474879860200961E-2</v>
      </c>
      <c r="BF15" s="108">
        <v>765</v>
      </c>
      <c r="BG15" s="100">
        <f t="shared" si="45"/>
        <v>4.7743868189477623E-2</v>
      </c>
      <c r="BH15" s="104">
        <f t="shared" si="28"/>
        <v>1045</v>
      </c>
      <c r="BI15" s="100">
        <f t="shared" si="29"/>
        <v>6.5218748049678588E-2</v>
      </c>
      <c r="BJ15" s="108">
        <v>278</v>
      </c>
      <c r="BK15" s="100">
        <f t="shared" si="30"/>
        <v>1.7350059289770955E-2</v>
      </c>
      <c r="BL15" s="108">
        <v>741</v>
      </c>
      <c r="BM15" s="100">
        <f t="shared" si="46"/>
        <v>4.6246021344317545E-2</v>
      </c>
      <c r="BN15" s="104">
        <f t="shared" si="31"/>
        <v>1019</v>
      </c>
      <c r="BO15" s="100">
        <f t="shared" si="32"/>
        <v>6.3596080634088503E-2</v>
      </c>
      <c r="BP15" s="87">
        <v>282</v>
      </c>
      <c r="BQ15" s="100">
        <f t="shared" si="33"/>
        <v>1.7599700430630968E-2</v>
      </c>
      <c r="BR15" s="87">
        <v>649</v>
      </c>
      <c r="BS15" s="100">
        <f t="shared" si="47"/>
        <v>4.0504275104537225E-2</v>
      </c>
      <c r="BT15" s="104">
        <f t="shared" si="34"/>
        <v>931</v>
      </c>
      <c r="BU15" s="100">
        <f t="shared" si="35"/>
        <v>5.8103975535168197E-2</v>
      </c>
    </row>
    <row r="16" spans="1:73" x14ac:dyDescent="0.2">
      <c r="A16" s="22" t="s">
        <v>57</v>
      </c>
      <c r="B16" s="108">
        <v>323</v>
      </c>
      <c r="C16" s="100">
        <f t="shared" si="0"/>
        <v>2.0158522124446108E-2</v>
      </c>
      <c r="D16" s="108">
        <v>501</v>
      </c>
      <c r="E16" s="100">
        <f t="shared" si="36"/>
        <v>3.1267552892716717E-2</v>
      </c>
      <c r="F16" s="104">
        <f t="shared" si="1"/>
        <v>824</v>
      </c>
      <c r="G16" s="100">
        <f t="shared" si="2"/>
        <v>5.1426075017162828E-2</v>
      </c>
      <c r="H16" s="108">
        <v>319</v>
      </c>
      <c r="I16" s="100">
        <f t="shared" si="3"/>
        <v>1.9908880983586095E-2</v>
      </c>
      <c r="J16" s="108">
        <v>509</v>
      </c>
      <c r="K16" s="100">
        <f t="shared" si="37"/>
        <v>3.176683517443675E-2</v>
      </c>
      <c r="L16" s="104">
        <f t="shared" si="4"/>
        <v>828</v>
      </c>
      <c r="M16" s="100">
        <f t="shared" si="5"/>
        <v>5.1675716158022841E-2</v>
      </c>
      <c r="N16" s="108">
        <v>312</v>
      </c>
      <c r="O16" s="100">
        <f t="shared" si="6"/>
        <v>1.9472008987081072E-2</v>
      </c>
      <c r="P16" s="108">
        <v>511</v>
      </c>
      <c r="Q16" s="100">
        <f t="shared" si="38"/>
        <v>3.1891655744866756E-2</v>
      </c>
      <c r="R16" s="104">
        <f t="shared" si="7"/>
        <v>823</v>
      </c>
      <c r="S16" s="100">
        <f t="shared" si="8"/>
        <v>5.1363664731947825E-2</v>
      </c>
      <c r="T16" s="108">
        <v>306</v>
      </c>
      <c r="U16" s="100">
        <f t="shared" si="9"/>
        <v>1.9097547275791049E-2</v>
      </c>
      <c r="V16" s="108">
        <v>517</v>
      </c>
      <c r="W16" s="100">
        <f t="shared" si="39"/>
        <v>3.2266117456156776E-2</v>
      </c>
      <c r="X16" s="104">
        <f t="shared" si="10"/>
        <v>823</v>
      </c>
      <c r="Y16" s="100">
        <f t="shared" si="11"/>
        <v>5.1363664731947825E-2</v>
      </c>
      <c r="Z16" s="108">
        <v>294</v>
      </c>
      <c r="AA16" s="100">
        <f t="shared" si="12"/>
        <v>1.834862385321101E-2</v>
      </c>
      <c r="AB16" s="108">
        <v>512</v>
      </c>
      <c r="AC16" s="100">
        <f t="shared" si="40"/>
        <v>3.195406603008176E-2</v>
      </c>
      <c r="AD16" s="104">
        <f t="shared" si="13"/>
        <v>806</v>
      </c>
      <c r="AE16" s="100">
        <f t="shared" si="14"/>
        <v>5.030268988329277E-2</v>
      </c>
      <c r="AF16" s="108">
        <v>277</v>
      </c>
      <c r="AG16" s="100">
        <f t="shared" si="15"/>
        <v>1.7287649004555952E-2</v>
      </c>
      <c r="AH16" s="108">
        <v>471</v>
      </c>
      <c r="AI16" s="100">
        <f t="shared" si="41"/>
        <v>2.9395244336266616E-2</v>
      </c>
      <c r="AJ16" s="104">
        <f t="shared" si="16"/>
        <v>748</v>
      </c>
      <c r="AK16" s="100">
        <f t="shared" si="17"/>
        <v>4.6682893340822568E-2</v>
      </c>
      <c r="AL16" s="108">
        <v>252</v>
      </c>
      <c r="AM16" s="100">
        <f t="shared" si="18"/>
        <v>1.5727391874180863E-2</v>
      </c>
      <c r="AN16" s="108">
        <v>439</v>
      </c>
      <c r="AO16" s="100">
        <f t="shared" si="42"/>
        <v>2.7398115209386505E-2</v>
      </c>
      <c r="AP16" s="104">
        <f t="shared" si="19"/>
        <v>691</v>
      </c>
      <c r="AQ16" s="100">
        <f t="shared" si="20"/>
        <v>4.3125507083567369E-2</v>
      </c>
      <c r="AR16" s="108">
        <v>242</v>
      </c>
      <c r="AS16" s="100">
        <f t="shared" si="21"/>
        <v>1.5103289022030831E-2</v>
      </c>
      <c r="AT16" s="108">
        <v>434</v>
      </c>
      <c r="AU16" s="100">
        <f t="shared" si="43"/>
        <v>2.7086063783311489E-2</v>
      </c>
      <c r="AV16" s="104">
        <f t="shared" si="22"/>
        <v>676</v>
      </c>
      <c r="AW16" s="100">
        <f t="shared" si="23"/>
        <v>4.218935280534232E-2</v>
      </c>
      <c r="AX16" s="108">
        <v>229</v>
      </c>
      <c r="AY16" s="100">
        <f t="shared" si="24"/>
        <v>1.4291955314235785E-2</v>
      </c>
      <c r="AZ16" s="108">
        <v>442</v>
      </c>
      <c r="BA16" s="100">
        <f t="shared" si="44"/>
        <v>2.7585346065031519E-2</v>
      </c>
      <c r="BB16" s="104">
        <f t="shared" si="25"/>
        <v>671</v>
      </c>
      <c r="BC16" s="100">
        <f t="shared" si="26"/>
        <v>4.1877301379267304E-2</v>
      </c>
      <c r="BD16" s="108">
        <v>260</v>
      </c>
      <c r="BE16" s="100">
        <f t="shared" si="27"/>
        <v>1.6226674155900893E-2</v>
      </c>
      <c r="BF16" s="108">
        <v>457</v>
      </c>
      <c r="BG16" s="100">
        <f t="shared" si="45"/>
        <v>2.8521500343256567E-2</v>
      </c>
      <c r="BH16" s="104">
        <f t="shared" si="28"/>
        <v>717</v>
      </c>
      <c r="BI16" s="100">
        <f t="shared" si="29"/>
        <v>4.474817449915746E-2</v>
      </c>
      <c r="BJ16" s="108">
        <v>276</v>
      </c>
      <c r="BK16" s="100">
        <f t="shared" si="30"/>
        <v>1.7225238719340948E-2</v>
      </c>
      <c r="BL16" s="108">
        <v>441</v>
      </c>
      <c r="BM16" s="100">
        <f t="shared" si="46"/>
        <v>2.7522935779816515E-2</v>
      </c>
      <c r="BN16" s="104">
        <f t="shared" si="31"/>
        <v>717</v>
      </c>
      <c r="BO16" s="100">
        <f t="shared" si="32"/>
        <v>4.474817449915746E-2</v>
      </c>
      <c r="BP16" s="87">
        <v>249</v>
      </c>
      <c r="BQ16" s="100">
        <f t="shared" si="33"/>
        <v>1.5540161018535855E-2</v>
      </c>
      <c r="BR16" s="87">
        <v>405</v>
      </c>
      <c r="BS16" s="100">
        <f t="shared" si="47"/>
        <v>2.5276165512076391E-2</v>
      </c>
      <c r="BT16" s="104">
        <f t="shared" si="34"/>
        <v>654</v>
      </c>
      <c r="BU16" s="100">
        <f t="shared" si="35"/>
        <v>4.0816326530612242E-2</v>
      </c>
    </row>
    <row r="17" spans="1:73" x14ac:dyDescent="0.2">
      <c r="A17" s="22" t="s">
        <v>58</v>
      </c>
      <c r="B17" s="108">
        <v>290</v>
      </c>
      <c r="C17" s="100">
        <f t="shared" si="0"/>
        <v>1.8098982712350994E-2</v>
      </c>
      <c r="D17" s="108">
        <v>606</v>
      </c>
      <c r="E17" s="100">
        <f t="shared" si="36"/>
        <v>3.7820632840292079E-2</v>
      </c>
      <c r="F17" s="104">
        <f t="shared" si="1"/>
        <v>896</v>
      </c>
      <c r="G17" s="100">
        <f t="shared" si="2"/>
        <v>5.5919615552643076E-2</v>
      </c>
      <c r="H17" s="108">
        <v>296</v>
      </c>
      <c r="I17" s="100">
        <f t="shared" si="3"/>
        <v>1.8473444423641017E-2</v>
      </c>
      <c r="J17" s="108">
        <v>631</v>
      </c>
      <c r="K17" s="100">
        <f t="shared" si="37"/>
        <v>3.9380889970667167E-2</v>
      </c>
      <c r="L17" s="104">
        <f t="shared" si="4"/>
        <v>927</v>
      </c>
      <c r="M17" s="100">
        <f t="shared" si="5"/>
        <v>5.7854334394308184E-2</v>
      </c>
      <c r="N17" s="108">
        <v>297</v>
      </c>
      <c r="O17" s="100">
        <f t="shared" si="6"/>
        <v>1.853585470885602E-2</v>
      </c>
      <c r="P17" s="108">
        <v>616</v>
      </c>
      <c r="Q17" s="100">
        <f t="shared" si="38"/>
        <v>3.8444735692442111E-2</v>
      </c>
      <c r="R17" s="104">
        <f t="shared" si="7"/>
        <v>913</v>
      </c>
      <c r="S17" s="100">
        <f t="shared" si="8"/>
        <v>5.6980590401298131E-2</v>
      </c>
      <c r="T17" s="108">
        <v>301</v>
      </c>
      <c r="U17" s="100">
        <f t="shared" si="9"/>
        <v>1.8785495849716033E-2</v>
      </c>
      <c r="V17" s="108">
        <v>624</v>
      </c>
      <c r="W17" s="100">
        <f t="shared" si="39"/>
        <v>3.8944017974162144E-2</v>
      </c>
      <c r="X17" s="104">
        <f t="shared" si="10"/>
        <v>925</v>
      </c>
      <c r="Y17" s="100">
        <f t="shared" si="11"/>
        <v>5.7729513823878177E-2</v>
      </c>
      <c r="Z17" s="108">
        <v>294</v>
      </c>
      <c r="AA17" s="100">
        <f t="shared" si="12"/>
        <v>1.834862385321101E-2</v>
      </c>
      <c r="AB17" s="108">
        <v>601</v>
      </c>
      <c r="AC17" s="100">
        <f t="shared" si="40"/>
        <v>3.7508581414217063E-2</v>
      </c>
      <c r="AD17" s="104">
        <f t="shared" si="13"/>
        <v>895</v>
      </c>
      <c r="AE17" s="100">
        <f t="shared" si="14"/>
        <v>5.5857205267428073E-2</v>
      </c>
      <c r="AF17" s="108">
        <v>305</v>
      </c>
      <c r="AG17" s="100">
        <f t="shared" si="15"/>
        <v>1.9035136990576046E-2</v>
      </c>
      <c r="AH17" s="108">
        <v>624</v>
      </c>
      <c r="AI17" s="100">
        <f t="shared" si="41"/>
        <v>3.8944017974162144E-2</v>
      </c>
      <c r="AJ17" s="104">
        <f t="shared" si="16"/>
        <v>929</v>
      </c>
      <c r="AK17" s="100">
        <f t="shared" si="17"/>
        <v>5.797915496473819E-2</v>
      </c>
      <c r="AL17" s="108">
        <v>264</v>
      </c>
      <c r="AM17" s="100">
        <f t="shared" si="18"/>
        <v>1.6476315296760906E-2</v>
      </c>
      <c r="AN17" s="108">
        <v>611</v>
      </c>
      <c r="AO17" s="100">
        <f t="shared" si="42"/>
        <v>3.8132684266367095E-2</v>
      </c>
      <c r="AP17" s="104">
        <f t="shared" si="19"/>
        <v>875</v>
      </c>
      <c r="AQ17" s="100">
        <f t="shared" si="20"/>
        <v>5.4608999563128001E-2</v>
      </c>
      <c r="AR17" s="108">
        <v>268</v>
      </c>
      <c r="AS17" s="100">
        <f t="shared" si="21"/>
        <v>1.6725956437620919E-2</v>
      </c>
      <c r="AT17" s="108">
        <v>605</v>
      </c>
      <c r="AU17" s="100">
        <f t="shared" si="43"/>
        <v>3.7758222555077076E-2</v>
      </c>
      <c r="AV17" s="104">
        <f t="shared" si="22"/>
        <v>873</v>
      </c>
      <c r="AW17" s="100">
        <f t="shared" si="23"/>
        <v>5.4484178992697994E-2</v>
      </c>
      <c r="AX17" s="108">
        <v>252</v>
      </c>
      <c r="AY17" s="100">
        <f t="shared" si="24"/>
        <v>1.5727391874180863E-2</v>
      </c>
      <c r="AZ17" s="108">
        <v>596</v>
      </c>
      <c r="BA17" s="100">
        <f t="shared" si="44"/>
        <v>3.7196529988142046E-2</v>
      </c>
      <c r="BB17" s="104">
        <f t="shared" si="25"/>
        <v>848</v>
      </c>
      <c r="BC17" s="100">
        <f t="shared" si="26"/>
        <v>5.2923921862322913E-2</v>
      </c>
      <c r="BD17" s="108">
        <v>251</v>
      </c>
      <c r="BE17" s="100">
        <f t="shared" si="27"/>
        <v>1.566498158896586E-2</v>
      </c>
      <c r="BF17" s="108">
        <v>617</v>
      </c>
      <c r="BG17" s="100">
        <f t="shared" si="45"/>
        <v>3.8507145977657115E-2</v>
      </c>
      <c r="BH17" s="104">
        <f t="shared" si="28"/>
        <v>868</v>
      </c>
      <c r="BI17" s="100">
        <f t="shared" si="29"/>
        <v>5.4172127566622978E-2</v>
      </c>
      <c r="BJ17" s="108">
        <v>250</v>
      </c>
      <c r="BK17" s="100">
        <f t="shared" si="30"/>
        <v>1.5602571303750859E-2</v>
      </c>
      <c r="BL17" s="108">
        <v>597</v>
      </c>
      <c r="BM17" s="100">
        <f t="shared" si="46"/>
        <v>3.725894027335705E-2</v>
      </c>
      <c r="BN17" s="104">
        <f t="shared" si="31"/>
        <v>847</v>
      </c>
      <c r="BO17" s="100">
        <f t="shared" si="32"/>
        <v>5.286151157710791E-2</v>
      </c>
      <c r="BP17" s="87">
        <v>239</v>
      </c>
      <c r="BQ17" s="100">
        <f t="shared" si="33"/>
        <v>1.4916058166385821E-2</v>
      </c>
      <c r="BR17" s="87">
        <v>526</v>
      </c>
      <c r="BS17" s="100">
        <f t="shared" si="47"/>
        <v>3.2827810023091805E-2</v>
      </c>
      <c r="BT17" s="104">
        <f t="shared" si="34"/>
        <v>765</v>
      </c>
      <c r="BU17" s="100">
        <f t="shared" si="35"/>
        <v>4.7743868189477623E-2</v>
      </c>
    </row>
    <row r="18" spans="1:73" x14ac:dyDescent="0.2">
      <c r="A18" s="22" t="s">
        <v>59</v>
      </c>
      <c r="B18" s="108">
        <v>183</v>
      </c>
      <c r="C18" s="100">
        <f t="shared" si="0"/>
        <v>1.1421082194345629E-2</v>
      </c>
      <c r="D18" s="108">
        <v>407</v>
      </c>
      <c r="E18" s="100">
        <f t="shared" si="36"/>
        <v>2.5400986082506398E-2</v>
      </c>
      <c r="F18" s="104">
        <f t="shared" si="1"/>
        <v>590</v>
      </c>
      <c r="G18" s="100">
        <f t="shared" si="2"/>
        <v>3.6822068276852027E-2</v>
      </c>
      <c r="H18" s="108">
        <v>174</v>
      </c>
      <c r="I18" s="100">
        <f t="shared" si="3"/>
        <v>1.0859389627410598E-2</v>
      </c>
      <c r="J18" s="108">
        <v>391</v>
      </c>
      <c r="K18" s="100">
        <f t="shared" si="37"/>
        <v>2.4402421519066343E-2</v>
      </c>
      <c r="L18" s="104">
        <f t="shared" si="4"/>
        <v>565</v>
      </c>
      <c r="M18" s="100">
        <f t="shared" si="5"/>
        <v>3.5261811146476939E-2</v>
      </c>
      <c r="N18" s="108">
        <v>172</v>
      </c>
      <c r="O18" s="100">
        <f t="shared" si="6"/>
        <v>1.073456905698059E-2</v>
      </c>
      <c r="P18" s="108">
        <v>382</v>
      </c>
      <c r="Q18" s="100">
        <f t="shared" si="38"/>
        <v>2.384072895213131E-2</v>
      </c>
      <c r="R18" s="104">
        <f t="shared" si="7"/>
        <v>554</v>
      </c>
      <c r="S18" s="100">
        <f t="shared" si="8"/>
        <v>3.4575298009111903E-2</v>
      </c>
      <c r="T18" s="108">
        <v>171</v>
      </c>
      <c r="U18" s="100">
        <f t="shared" si="9"/>
        <v>1.0672158771765586E-2</v>
      </c>
      <c r="V18" s="108">
        <v>381</v>
      </c>
      <c r="W18" s="100">
        <f t="shared" si="39"/>
        <v>2.3778318666916307E-2</v>
      </c>
      <c r="X18" s="104">
        <f t="shared" si="10"/>
        <v>552</v>
      </c>
      <c r="Y18" s="100">
        <f t="shared" si="11"/>
        <v>3.4450477438681897E-2</v>
      </c>
      <c r="Z18" s="108">
        <v>172</v>
      </c>
      <c r="AA18" s="100">
        <f t="shared" si="12"/>
        <v>1.073456905698059E-2</v>
      </c>
      <c r="AB18" s="108">
        <v>363</v>
      </c>
      <c r="AC18" s="100">
        <f t="shared" si="40"/>
        <v>2.2654933533046245E-2</v>
      </c>
      <c r="AD18" s="104">
        <f t="shared" si="13"/>
        <v>535</v>
      </c>
      <c r="AE18" s="100">
        <f t="shared" si="14"/>
        <v>3.3389502590026834E-2</v>
      </c>
      <c r="AF18" s="108">
        <v>173</v>
      </c>
      <c r="AG18" s="100">
        <f t="shared" si="15"/>
        <v>1.0796979342195593E-2</v>
      </c>
      <c r="AH18" s="108">
        <v>371</v>
      </c>
      <c r="AI18" s="100">
        <f t="shared" si="41"/>
        <v>2.3154215814766274E-2</v>
      </c>
      <c r="AJ18" s="104">
        <f t="shared" si="16"/>
        <v>544</v>
      </c>
      <c r="AK18" s="100">
        <f t="shared" si="17"/>
        <v>3.3951195156961871E-2</v>
      </c>
      <c r="AL18" s="108">
        <v>183</v>
      </c>
      <c r="AM18" s="100">
        <f t="shared" si="18"/>
        <v>1.1421082194345629E-2</v>
      </c>
      <c r="AN18" s="108">
        <v>395</v>
      </c>
      <c r="AO18" s="100">
        <f t="shared" si="42"/>
        <v>2.4652062659926356E-2</v>
      </c>
      <c r="AP18" s="104">
        <f t="shared" si="19"/>
        <v>578</v>
      </c>
      <c r="AQ18" s="100">
        <f t="shared" si="20"/>
        <v>3.6073144854271981E-2</v>
      </c>
      <c r="AR18" s="108">
        <v>186</v>
      </c>
      <c r="AS18" s="100">
        <f t="shared" si="21"/>
        <v>1.1608313049990639E-2</v>
      </c>
      <c r="AT18" s="108">
        <v>399</v>
      </c>
      <c r="AU18" s="100">
        <f t="shared" si="43"/>
        <v>2.4901703800786368E-2</v>
      </c>
      <c r="AV18" s="104">
        <f t="shared" si="22"/>
        <v>585</v>
      </c>
      <c r="AW18" s="100">
        <f t="shared" si="23"/>
        <v>3.6510016850777011E-2</v>
      </c>
      <c r="AX18" s="108">
        <v>164</v>
      </c>
      <c r="AY18" s="100">
        <f t="shared" si="24"/>
        <v>1.0235286775260564E-2</v>
      </c>
      <c r="AZ18" s="108">
        <v>378</v>
      </c>
      <c r="BA18" s="100">
        <f t="shared" si="44"/>
        <v>2.3591087811271297E-2</v>
      </c>
      <c r="BB18" s="104">
        <f t="shared" si="25"/>
        <v>542</v>
      </c>
      <c r="BC18" s="100">
        <f t="shared" si="26"/>
        <v>3.3826374586531857E-2</v>
      </c>
      <c r="BD18" s="108">
        <v>159</v>
      </c>
      <c r="BE18" s="100">
        <f t="shared" si="27"/>
        <v>9.9232353491855458E-3</v>
      </c>
      <c r="BF18" s="108">
        <v>348</v>
      </c>
      <c r="BG18" s="100">
        <f t="shared" si="45"/>
        <v>2.1718779254821196E-2</v>
      </c>
      <c r="BH18" s="104">
        <f t="shared" si="28"/>
        <v>507</v>
      </c>
      <c r="BI18" s="100">
        <f t="shared" si="29"/>
        <v>3.1642014604006743E-2</v>
      </c>
      <c r="BJ18" s="108">
        <v>147</v>
      </c>
      <c r="BK18" s="100">
        <f t="shared" si="30"/>
        <v>9.1743119266055051E-3</v>
      </c>
      <c r="BL18" s="108">
        <v>338</v>
      </c>
      <c r="BM18" s="100">
        <f t="shared" si="46"/>
        <v>2.109467640267116E-2</v>
      </c>
      <c r="BN18" s="104">
        <f t="shared" si="31"/>
        <v>485</v>
      </c>
      <c r="BO18" s="100">
        <f t="shared" si="32"/>
        <v>3.0268988329276665E-2</v>
      </c>
      <c r="BP18" s="87">
        <v>155</v>
      </c>
      <c r="BQ18" s="100">
        <f t="shared" si="33"/>
        <v>9.6735942083255328E-3</v>
      </c>
      <c r="BR18" s="87">
        <v>334</v>
      </c>
      <c r="BS18" s="100">
        <f t="shared" si="47"/>
        <v>2.0845035261811147E-2</v>
      </c>
      <c r="BT18" s="104">
        <f t="shared" si="34"/>
        <v>489</v>
      </c>
      <c r="BU18" s="100">
        <f t="shared" si="35"/>
        <v>3.0518629470136678E-2</v>
      </c>
    </row>
    <row r="19" spans="1:73" ht="15.75" x14ac:dyDescent="0.25">
      <c r="A19" s="20" t="s">
        <v>60</v>
      </c>
      <c r="B19" s="98">
        <f>SUM(B10:B18)</f>
        <v>6818</v>
      </c>
      <c r="C19" s="36">
        <f>B19/$F$19</f>
        <v>0.42551332459589342</v>
      </c>
      <c r="D19" s="98">
        <f>SUM(D10:D18)</f>
        <v>9205</v>
      </c>
      <c r="E19" s="36">
        <f t="shared" si="36"/>
        <v>0.57448667540410658</v>
      </c>
      <c r="F19" s="98">
        <f t="shared" si="1"/>
        <v>16023</v>
      </c>
      <c r="G19" s="36">
        <f t="shared" si="2"/>
        <v>1</v>
      </c>
      <c r="H19" s="98">
        <f>SUM(H10:H18)</f>
        <v>6678</v>
      </c>
      <c r="I19" s="36">
        <f>H19/$L$19</f>
        <v>0.42066141732283463</v>
      </c>
      <c r="J19" s="98">
        <f>SUM(J10:J18)</f>
        <v>9197</v>
      </c>
      <c r="K19" s="36">
        <f>J19/$L$19</f>
        <v>0.57933858267716531</v>
      </c>
      <c r="L19" s="98">
        <f>H19+J19</f>
        <v>15875</v>
      </c>
      <c r="M19" s="36">
        <f>L19/$L$19</f>
        <v>1</v>
      </c>
      <c r="N19" s="98">
        <f>SUM(N10:N18)</f>
        <v>6651</v>
      </c>
      <c r="O19" s="36">
        <f>N19/R19</f>
        <v>0.42086945516674051</v>
      </c>
      <c r="P19" s="98">
        <f>SUM(P10:P18)</f>
        <v>9152</v>
      </c>
      <c r="Q19" s="36">
        <f>P19/R19</f>
        <v>0.57913054483325954</v>
      </c>
      <c r="R19" s="98">
        <f t="shared" si="7"/>
        <v>15803</v>
      </c>
      <c r="S19" s="36">
        <f t="shared" si="8"/>
        <v>0.98626973725269929</v>
      </c>
      <c r="T19" s="98">
        <f>SUM(T10:T18)</f>
        <v>6512</v>
      </c>
      <c r="U19" s="36">
        <f>T19/X19</f>
        <v>0.41424936386768446</v>
      </c>
      <c r="V19" s="98">
        <f>SUM(V10:V18)</f>
        <v>9208</v>
      </c>
      <c r="W19" s="36">
        <f>V19/X19</f>
        <v>0.58575063613231548</v>
      </c>
      <c r="X19" s="98">
        <f t="shared" si="10"/>
        <v>15720</v>
      </c>
      <c r="Y19" s="36">
        <f>X19/X19</f>
        <v>1</v>
      </c>
      <c r="Z19" s="98">
        <f>SUM(Z10:Z18)</f>
        <v>6288</v>
      </c>
      <c r="AA19" s="36">
        <f>Z19/AD19</f>
        <v>0.40988201551398212</v>
      </c>
      <c r="AB19" s="98">
        <f>SUM(AB10:AB18)</f>
        <v>9053</v>
      </c>
      <c r="AC19" s="36">
        <f>AB19/AD19</f>
        <v>0.59011798448601782</v>
      </c>
      <c r="AD19" s="98">
        <f t="shared" si="13"/>
        <v>15341</v>
      </c>
      <c r="AE19" s="36">
        <f>AD19/AD19</f>
        <v>1</v>
      </c>
      <c r="AF19" s="98">
        <f>SUM(AF10:AF18)</f>
        <v>6148</v>
      </c>
      <c r="AG19" s="36">
        <f>AF19/AJ19</f>
        <v>0.40891253741270367</v>
      </c>
      <c r="AH19" s="98">
        <f>SUM(AH10:AH18)</f>
        <v>8887</v>
      </c>
      <c r="AI19" s="36">
        <f>AH19/AJ19</f>
        <v>0.59108746258729628</v>
      </c>
      <c r="AJ19" s="98">
        <f t="shared" si="16"/>
        <v>15035</v>
      </c>
      <c r="AK19" s="36">
        <f>AJ19/AJ19</f>
        <v>1</v>
      </c>
      <c r="AL19" s="98">
        <f>SUM(AL10:AL18)</f>
        <v>5631</v>
      </c>
      <c r="AM19" s="36">
        <f>AL19/AP19</f>
        <v>0.4036559139784946</v>
      </c>
      <c r="AN19" s="98">
        <f>SUM(AN10:AN18)</f>
        <v>8319</v>
      </c>
      <c r="AO19" s="36">
        <f>AN19/AP19</f>
        <v>0.59634408602150535</v>
      </c>
      <c r="AP19" s="98">
        <f>AL19+AN19</f>
        <v>13950</v>
      </c>
      <c r="AQ19" s="36">
        <f>AP19/AP19</f>
        <v>1</v>
      </c>
      <c r="AR19" s="98">
        <f>SUM(AR10:AR18)</f>
        <v>5306</v>
      </c>
      <c r="AS19" s="36">
        <f>AR19/AV19</f>
        <v>0.40157420722016196</v>
      </c>
      <c r="AT19" s="98">
        <f>SUM(AT10:AT18)</f>
        <v>7907</v>
      </c>
      <c r="AU19" s="36">
        <f>AT19/AV19</f>
        <v>0.59842579277983798</v>
      </c>
      <c r="AV19" s="98">
        <f t="shared" si="22"/>
        <v>13213</v>
      </c>
      <c r="AW19" s="36">
        <f>AV19/AV19</f>
        <v>1</v>
      </c>
      <c r="AX19" s="98">
        <f>SUM(AX10:AX18)</f>
        <v>4995</v>
      </c>
      <c r="AY19" s="36">
        <f>AX19/BB19</f>
        <v>0.39278131634819535</v>
      </c>
      <c r="AZ19" s="98">
        <f>SUM(AZ10:AZ18)</f>
        <v>7722</v>
      </c>
      <c r="BA19" s="36">
        <f>AZ19/BB19</f>
        <v>0.60721868365180465</v>
      </c>
      <c r="BB19" s="98">
        <f t="shared" si="25"/>
        <v>12717</v>
      </c>
      <c r="BC19" s="36">
        <f>BB19/BB19</f>
        <v>1</v>
      </c>
      <c r="BD19" s="98">
        <f>SUM(BD10:BD18)</f>
        <v>5334</v>
      </c>
      <c r="BE19" s="36">
        <f>BD19/BH19</f>
        <v>0.40021008403361347</v>
      </c>
      <c r="BF19" s="98">
        <f>SUM(BF10:BF18)</f>
        <v>7994</v>
      </c>
      <c r="BG19" s="36">
        <f>BF19/BH19</f>
        <v>0.59978991596638653</v>
      </c>
      <c r="BH19" s="98">
        <f t="shared" si="28"/>
        <v>13328</v>
      </c>
      <c r="BI19" s="36">
        <f>BH19/BH19</f>
        <v>1</v>
      </c>
      <c r="BJ19" s="98">
        <f>SUM(BJ10:BJ18)</f>
        <v>5283</v>
      </c>
      <c r="BK19" s="36">
        <f>BJ19/BN19</f>
        <v>0.40208539462668391</v>
      </c>
      <c r="BL19" s="98">
        <f>SUM(BL10:BL18)</f>
        <v>7856</v>
      </c>
      <c r="BM19" s="36">
        <f>BL19/BN19</f>
        <v>0.59791460537331609</v>
      </c>
      <c r="BN19" s="98">
        <f t="shared" si="31"/>
        <v>13139</v>
      </c>
      <c r="BO19" s="36">
        <f>BN19/BN19</f>
        <v>1</v>
      </c>
      <c r="BP19" s="98">
        <f>SUM(BP10:BP18)</f>
        <v>5289</v>
      </c>
      <c r="BQ19" s="36">
        <f>BP19/BT19</f>
        <v>0.41329999218566854</v>
      </c>
      <c r="BR19" s="98">
        <f>SUM(BR10:BR18)</f>
        <v>7508</v>
      </c>
      <c r="BS19" s="36">
        <f>BR19/BT19</f>
        <v>0.58670000781433151</v>
      </c>
      <c r="BT19" s="98">
        <f t="shared" si="34"/>
        <v>12797</v>
      </c>
      <c r="BU19" s="36">
        <f>BT19/BT19</f>
        <v>1</v>
      </c>
    </row>
    <row r="23" spans="1:73" x14ac:dyDescent="0.2">
      <c r="A23" s="55"/>
    </row>
    <row r="24" spans="1:73" x14ac:dyDescent="0.2">
      <c r="A24" s="54" t="s">
        <v>102</v>
      </c>
      <c r="B24" s="33" t="s">
        <v>72</v>
      </c>
      <c r="C24" s="33" t="s">
        <v>73</v>
      </c>
      <c r="D24" s="33" t="s">
        <v>74</v>
      </c>
      <c r="E24" s="33" t="s">
        <v>75</v>
      </c>
      <c r="F24" s="33" t="s">
        <v>76</v>
      </c>
      <c r="G24" s="33" t="s">
        <v>77</v>
      </c>
      <c r="H24" s="33" t="s">
        <v>78</v>
      </c>
      <c r="I24" s="33" t="s">
        <v>79</v>
      </c>
      <c r="J24" s="33" t="s">
        <v>80</v>
      </c>
      <c r="K24" s="33" t="s">
        <v>83</v>
      </c>
      <c r="L24" s="33" t="s">
        <v>81</v>
      </c>
      <c r="M24" s="33" t="s">
        <v>82</v>
      </c>
    </row>
    <row r="25" spans="1:73" x14ac:dyDescent="0.2">
      <c r="A25" s="33" t="s">
        <v>51</v>
      </c>
      <c r="B25" s="35">
        <f>G10</f>
        <v>7.9261062223054367E-3</v>
      </c>
      <c r="C25" s="35">
        <f>M10</f>
        <v>7.9885165075204399E-3</v>
      </c>
      <c r="D25" s="35">
        <f>S10</f>
        <v>7.9261062223054367E-3</v>
      </c>
      <c r="E25" s="35">
        <f>Y10</f>
        <v>7.7388753666604252E-3</v>
      </c>
      <c r="F25" s="35">
        <f>AE10</f>
        <v>7.4268239405854081E-3</v>
      </c>
      <c r="G25" s="35">
        <f>AK10</f>
        <v>7.3644136553704049E-3</v>
      </c>
      <c r="H25" s="35">
        <f>AQ10</f>
        <v>6.9899519440803845E-3</v>
      </c>
      <c r="I25" s="35">
        <f>AW10</f>
        <v>6.4282593771453535E-3</v>
      </c>
      <c r="J25" s="35">
        <f>BC10</f>
        <v>5.9913873806403299E-3</v>
      </c>
      <c r="K25" s="35">
        <f>BI10</f>
        <v>6.2410285215003429E-3</v>
      </c>
      <c r="L25" s="35">
        <f>BO10</f>
        <v>6.55307994757536E-3</v>
      </c>
      <c r="M25" s="35">
        <f>BU10</f>
        <v>6.3034388067153471E-3</v>
      </c>
    </row>
    <row r="26" spans="1:73" x14ac:dyDescent="0.2">
      <c r="A26" s="33" t="s">
        <v>129</v>
      </c>
      <c r="B26" s="67">
        <f t="shared" ref="B26:B33" si="48">G11</f>
        <v>0.22917056730949262</v>
      </c>
      <c r="C26" s="69">
        <f t="shared" ref="C26:C33" si="49">M11</f>
        <v>0.22380328278100231</v>
      </c>
      <c r="D26" s="69">
        <f t="shared" ref="D26:D33" si="50">S11</f>
        <v>0.22292953878799227</v>
      </c>
      <c r="E26" s="69">
        <f t="shared" ref="E26:E33" si="51">Y11</f>
        <v>0.21987143481245711</v>
      </c>
      <c r="F26" s="69">
        <f t="shared" ref="F26:F33" si="52">AE11</f>
        <v>0.21544030456219185</v>
      </c>
      <c r="G26" s="69">
        <f t="shared" ref="G26:G33" si="53">AK11</f>
        <v>0.21431691942832179</v>
      </c>
      <c r="H26" s="69">
        <f t="shared" ref="H26:H33" si="54">AQ11</f>
        <v>0.19322224302565064</v>
      </c>
      <c r="I26" s="69">
        <f t="shared" ref="I26:I33" si="55">AW11</f>
        <v>0.17861823628533982</v>
      </c>
      <c r="J26" s="69">
        <f t="shared" ref="J26:J33" si="56">BC11</f>
        <v>0.16707233352056419</v>
      </c>
      <c r="K26" s="69">
        <f t="shared" ref="K26:K33" si="57">BI11</f>
        <v>0.17893028771141484</v>
      </c>
      <c r="L26" s="69">
        <f t="shared" ref="L26:L33" si="58">BO11</f>
        <v>0.17755726143668477</v>
      </c>
      <c r="M26" s="69">
        <f t="shared" ref="M26:M33" si="59">BU11</f>
        <v>0.17612182487673969</v>
      </c>
    </row>
    <row r="27" spans="1:73" x14ac:dyDescent="0.2">
      <c r="A27" s="33" t="s">
        <v>130</v>
      </c>
      <c r="B27" s="67">
        <f t="shared" si="48"/>
        <v>0.47344442364101602</v>
      </c>
      <c r="C27" s="69">
        <f t="shared" si="49"/>
        <v>0.47032390938026586</v>
      </c>
      <c r="D27" s="69">
        <f t="shared" si="50"/>
        <v>0.4686388316794608</v>
      </c>
      <c r="E27" s="69">
        <f t="shared" si="51"/>
        <v>0.46414529114398051</v>
      </c>
      <c r="F27" s="69">
        <f t="shared" si="52"/>
        <v>0.45216251638269989</v>
      </c>
      <c r="G27" s="69">
        <f t="shared" si="53"/>
        <v>0.43774574049803405</v>
      </c>
      <c r="H27" s="69">
        <f t="shared" si="54"/>
        <v>0.40685264931660736</v>
      </c>
      <c r="I27" s="69">
        <f t="shared" si="55"/>
        <v>0.38288709979404606</v>
      </c>
      <c r="J27" s="69">
        <f t="shared" si="56"/>
        <v>0.37215253073706545</v>
      </c>
      <c r="K27" s="69">
        <f t="shared" si="57"/>
        <v>0.38925294888597639</v>
      </c>
      <c r="L27" s="69">
        <f t="shared" si="58"/>
        <v>0.38382325407227114</v>
      </c>
      <c r="M27" s="69">
        <f t="shared" si="59"/>
        <v>0.38070273981152092</v>
      </c>
    </row>
    <row r="28" spans="1:73" x14ac:dyDescent="0.2">
      <c r="A28" s="33" t="s">
        <v>115</v>
      </c>
      <c r="B28" s="67">
        <f t="shared" si="48"/>
        <v>4.4935405354802468E-3</v>
      </c>
      <c r="C28" s="69">
        <f t="shared" si="49"/>
        <v>3.7446171129002061E-3</v>
      </c>
      <c r="D28" s="69">
        <f t="shared" si="50"/>
        <v>3.7446171129002061E-3</v>
      </c>
      <c r="E28" s="69">
        <f t="shared" si="51"/>
        <v>3.6197965424701992E-3</v>
      </c>
      <c r="F28" s="69">
        <f t="shared" si="52"/>
        <v>3.5573862572551955E-3</v>
      </c>
      <c r="G28" s="69">
        <f t="shared" si="53"/>
        <v>3.2453348311801784E-3</v>
      </c>
      <c r="H28" s="69">
        <f t="shared" si="54"/>
        <v>3.0581039755351682E-3</v>
      </c>
      <c r="I28" s="69">
        <f t="shared" si="55"/>
        <v>2.8084628346751544E-3</v>
      </c>
      <c r="J28" s="69">
        <f t="shared" si="56"/>
        <v>2.3715908381701303E-3</v>
      </c>
      <c r="K28" s="69">
        <f t="shared" si="57"/>
        <v>2.6212319790301442E-3</v>
      </c>
      <c r="L28" s="69">
        <f t="shared" si="58"/>
        <v>2.4964114086001373E-3</v>
      </c>
      <c r="M28" s="69">
        <f t="shared" si="59"/>
        <v>2.434001123385134E-3</v>
      </c>
    </row>
    <row r="29" spans="1:73" x14ac:dyDescent="0.2">
      <c r="A29" s="33" t="s">
        <v>116</v>
      </c>
      <c r="B29" s="67">
        <f t="shared" si="48"/>
        <v>7.0710853148598887E-2</v>
      </c>
      <c r="C29" s="69">
        <f t="shared" si="49"/>
        <v>6.9525057729513826E-2</v>
      </c>
      <c r="D29" s="69">
        <f t="shared" si="50"/>
        <v>6.8588903451288777E-2</v>
      </c>
      <c r="E29" s="69">
        <f t="shared" si="51"/>
        <v>6.8776134306933787E-2</v>
      </c>
      <c r="F29" s="69">
        <f t="shared" si="52"/>
        <v>6.5718030331398614E-2</v>
      </c>
      <c r="G29" s="69">
        <f t="shared" si="53"/>
        <v>6.6342133183548646E-2</v>
      </c>
      <c r="H29" s="69">
        <f t="shared" si="54"/>
        <v>6.3408849778443493E-2</v>
      </c>
      <c r="I29" s="69">
        <f t="shared" si="55"/>
        <v>6.1286900081133369E-2</v>
      </c>
      <c r="J29" s="69">
        <f t="shared" si="56"/>
        <v>5.7043000686513134E-2</v>
      </c>
      <c r="K29" s="69">
        <f t="shared" si="57"/>
        <v>5.8977719528178242E-2</v>
      </c>
      <c r="L29" s="69">
        <f t="shared" si="58"/>
        <v>5.8103975535168197E-2</v>
      </c>
      <c r="M29" s="69">
        <f t="shared" si="59"/>
        <v>5.5919615552643076E-2</v>
      </c>
    </row>
    <row r="30" spans="1:73" x14ac:dyDescent="0.2">
      <c r="A30" s="33" t="s">
        <v>131</v>
      </c>
      <c r="B30" s="67">
        <f t="shared" si="48"/>
        <v>7.0086750296448855E-2</v>
      </c>
      <c r="C30" s="69">
        <f t="shared" si="49"/>
        <v>7.0586032578168881E-2</v>
      </c>
      <c r="D30" s="69">
        <f t="shared" si="50"/>
        <v>7.1522186856393929E-2</v>
      </c>
      <c r="E30" s="69">
        <f t="shared" si="51"/>
        <v>7.3394495412844041E-2</v>
      </c>
      <c r="F30" s="69">
        <f t="shared" si="52"/>
        <v>7.3581726268489051E-2</v>
      </c>
      <c r="G30" s="69">
        <f t="shared" si="53"/>
        <v>7.0710853148598887E-2</v>
      </c>
      <c r="H30" s="69">
        <f t="shared" si="54"/>
        <v>6.3284029208013487E-2</v>
      </c>
      <c r="I30" s="69">
        <f t="shared" si="55"/>
        <v>5.9414591524683265E-2</v>
      </c>
      <c r="J30" s="69">
        <f t="shared" si="56"/>
        <v>6.0413156088123324E-2</v>
      </c>
      <c r="K30" s="69">
        <f t="shared" si="57"/>
        <v>6.5218748049678588E-2</v>
      </c>
      <c r="L30" s="69">
        <f t="shared" si="58"/>
        <v>6.3596080634088503E-2</v>
      </c>
      <c r="M30" s="69">
        <f t="shared" si="59"/>
        <v>5.8103975535168197E-2</v>
      </c>
    </row>
    <row r="31" spans="1:73" x14ac:dyDescent="0.2">
      <c r="A31" s="33" t="s">
        <v>132</v>
      </c>
      <c r="B31" s="67">
        <f t="shared" si="48"/>
        <v>5.1426075017162828E-2</v>
      </c>
      <c r="C31" s="69">
        <f t="shared" si="49"/>
        <v>5.1675716158022841E-2</v>
      </c>
      <c r="D31" s="69">
        <f t="shared" si="50"/>
        <v>5.1363664731947825E-2</v>
      </c>
      <c r="E31" s="69">
        <f t="shared" si="51"/>
        <v>5.1363664731947825E-2</v>
      </c>
      <c r="F31" s="69">
        <f t="shared" si="52"/>
        <v>5.030268988329277E-2</v>
      </c>
      <c r="G31" s="69">
        <f t="shared" si="53"/>
        <v>4.6682893340822568E-2</v>
      </c>
      <c r="H31" s="69">
        <f t="shared" si="54"/>
        <v>4.3125507083567369E-2</v>
      </c>
      <c r="I31" s="69">
        <f t="shared" si="55"/>
        <v>4.218935280534232E-2</v>
      </c>
      <c r="J31" s="69">
        <f t="shared" si="56"/>
        <v>4.1877301379267304E-2</v>
      </c>
      <c r="K31" s="69">
        <f t="shared" si="57"/>
        <v>4.474817449915746E-2</v>
      </c>
      <c r="L31" s="69">
        <f t="shared" si="58"/>
        <v>4.474817449915746E-2</v>
      </c>
      <c r="M31" s="69">
        <f t="shared" si="59"/>
        <v>4.0816326530612242E-2</v>
      </c>
    </row>
    <row r="32" spans="1:73" x14ac:dyDescent="0.2">
      <c r="A32" s="33" t="s">
        <v>133</v>
      </c>
      <c r="B32" s="67">
        <f t="shared" si="48"/>
        <v>5.5919615552643076E-2</v>
      </c>
      <c r="C32" s="69">
        <f t="shared" si="49"/>
        <v>5.7854334394308184E-2</v>
      </c>
      <c r="D32" s="69">
        <f t="shared" si="50"/>
        <v>5.6980590401298131E-2</v>
      </c>
      <c r="E32" s="69">
        <f t="shared" si="51"/>
        <v>5.7729513823878177E-2</v>
      </c>
      <c r="F32" s="69">
        <f t="shared" si="52"/>
        <v>5.5857205267428073E-2</v>
      </c>
      <c r="G32" s="69">
        <f t="shared" si="53"/>
        <v>5.797915496473819E-2</v>
      </c>
      <c r="H32" s="69">
        <f t="shared" si="54"/>
        <v>5.4608999563128001E-2</v>
      </c>
      <c r="I32" s="69">
        <f t="shared" si="55"/>
        <v>5.4484178992697994E-2</v>
      </c>
      <c r="J32" s="69">
        <f t="shared" si="56"/>
        <v>5.2923921862322913E-2</v>
      </c>
      <c r="K32" s="69">
        <f t="shared" si="57"/>
        <v>5.4172127566622978E-2</v>
      </c>
      <c r="L32" s="69">
        <f t="shared" si="58"/>
        <v>5.286151157710791E-2</v>
      </c>
      <c r="M32" s="69">
        <f t="shared" si="59"/>
        <v>4.7743868189477623E-2</v>
      </c>
    </row>
    <row r="33" spans="1:13" x14ac:dyDescent="0.2">
      <c r="A33" s="33" t="s">
        <v>134</v>
      </c>
      <c r="B33" s="67">
        <f t="shared" si="48"/>
        <v>3.6822068276852027E-2</v>
      </c>
      <c r="C33" s="69">
        <f t="shared" si="49"/>
        <v>3.5261811146476939E-2</v>
      </c>
      <c r="D33" s="69">
        <f t="shared" si="50"/>
        <v>3.4575298009111903E-2</v>
      </c>
      <c r="E33" s="69">
        <f t="shared" si="51"/>
        <v>3.4450477438681897E-2</v>
      </c>
      <c r="F33" s="69">
        <f t="shared" si="52"/>
        <v>3.3389502590026834E-2</v>
      </c>
      <c r="G33" s="69">
        <f t="shared" si="53"/>
        <v>3.3951195156961871E-2</v>
      </c>
      <c r="H33" s="69">
        <f t="shared" si="54"/>
        <v>3.6073144854271981E-2</v>
      </c>
      <c r="I33" s="69">
        <f t="shared" si="55"/>
        <v>3.6510016850777011E-2</v>
      </c>
      <c r="J33" s="69">
        <f t="shared" si="56"/>
        <v>3.3826374586531857E-2</v>
      </c>
      <c r="K33" s="69">
        <f t="shared" si="57"/>
        <v>3.1642014604006743E-2</v>
      </c>
      <c r="L33" s="69">
        <f t="shared" si="58"/>
        <v>3.0268988329276665E-2</v>
      </c>
      <c r="M33" s="69">
        <f t="shared" si="59"/>
        <v>3.0518629470136678E-2</v>
      </c>
    </row>
    <row r="34" spans="1:13" ht="15.75" x14ac:dyDescent="0.25">
      <c r="A34" s="28" t="s">
        <v>60</v>
      </c>
      <c r="B34" s="36">
        <f>SUM(B25:B33)</f>
        <v>1</v>
      </c>
      <c r="C34" s="36">
        <f>SUM(C25:C33)</f>
        <v>0.99076327778817941</v>
      </c>
      <c r="D34" s="36">
        <f t="shared" ref="D34:M34" si="60">SUM(D25:D33)</f>
        <v>0.98626973725269917</v>
      </c>
      <c r="E34" s="36">
        <f t="shared" si="60"/>
        <v>0.98108968357985404</v>
      </c>
      <c r="F34" s="36">
        <f t="shared" si="60"/>
        <v>0.95743618548336762</v>
      </c>
      <c r="G34" s="36">
        <f t="shared" si="60"/>
        <v>0.93833863820757657</v>
      </c>
      <c r="H34" s="36">
        <f t="shared" si="60"/>
        <v>0.87062347874929791</v>
      </c>
      <c r="I34" s="36">
        <f t="shared" si="60"/>
        <v>0.82462709854584038</v>
      </c>
      <c r="J34" s="36">
        <f t="shared" si="60"/>
        <v>0.79367159707919854</v>
      </c>
      <c r="K34" s="36">
        <f t="shared" si="60"/>
        <v>0.83180428134556572</v>
      </c>
      <c r="L34" s="36">
        <f t="shared" si="60"/>
        <v>0.82000873743993019</v>
      </c>
      <c r="M34" s="36">
        <f t="shared" si="60"/>
        <v>0.79866441989639891</v>
      </c>
    </row>
    <row r="58" spans="1:7" ht="12.75" customHeight="1" x14ac:dyDescent="0.2">
      <c r="A58" s="131" t="s">
        <v>147</v>
      </c>
      <c r="B58" s="131"/>
      <c r="C58" s="131"/>
      <c r="D58" s="131"/>
      <c r="E58" s="131"/>
      <c r="F58" s="131"/>
      <c r="G58" s="131"/>
    </row>
    <row r="59" spans="1:7" x14ac:dyDescent="0.2">
      <c r="A59" s="131"/>
      <c r="B59" s="131"/>
      <c r="C59" s="131"/>
      <c r="D59" s="131"/>
      <c r="E59" s="131"/>
      <c r="F59" s="131"/>
      <c r="G59" s="131"/>
    </row>
    <row r="60" spans="1:7" x14ac:dyDescent="0.2">
      <c r="A60" s="56"/>
      <c r="B60" s="56"/>
      <c r="C60" s="56"/>
      <c r="D60" s="56"/>
      <c r="E60" s="56"/>
      <c r="F60" s="56"/>
      <c r="G60" s="56"/>
    </row>
  </sheetData>
  <mergeCells count="51">
    <mergeCell ref="T7:Y7"/>
    <mergeCell ref="T8:U8"/>
    <mergeCell ref="V8:W8"/>
    <mergeCell ref="X8:Y8"/>
    <mergeCell ref="H7:M7"/>
    <mergeCell ref="H8:I8"/>
    <mergeCell ref="J8:K8"/>
    <mergeCell ref="L8:M8"/>
    <mergeCell ref="N7:S7"/>
    <mergeCell ref="N8:O8"/>
    <mergeCell ref="P8:Q8"/>
    <mergeCell ref="R8:S8"/>
    <mergeCell ref="A7:A9"/>
    <mergeCell ref="B8:C8"/>
    <mergeCell ref="D8:E8"/>
    <mergeCell ref="F8:G8"/>
    <mergeCell ref="B7:G7"/>
    <mergeCell ref="Z7:AE7"/>
    <mergeCell ref="Z8:AA8"/>
    <mergeCell ref="AB8:AC8"/>
    <mergeCell ref="AD8:AE8"/>
    <mergeCell ref="AF7:AK7"/>
    <mergeCell ref="AF8:AG8"/>
    <mergeCell ref="AH8:AI8"/>
    <mergeCell ref="AJ8:AK8"/>
    <mergeCell ref="BP7:BU7"/>
    <mergeCell ref="BP8:BQ8"/>
    <mergeCell ref="BR8:BS8"/>
    <mergeCell ref="BT8:BU8"/>
    <mergeCell ref="AX7:BC7"/>
    <mergeCell ref="AX8:AY8"/>
    <mergeCell ref="AZ8:BA8"/>
    <mergeCell ref="BB8:BC8"/>
    <mergeCell ref="BD7:BI7"/>
    <mergeCell ref="BD8:BE8"/>
    <mergeCell ref="A3:G4"/>
    <mergeCell ref="A58:G59"/>
    <mergeCell ref="BJ7:BO7"/>
    <mergeCell ref="BJ8:BK8"/>
    <mergeCell ref="BL8:BM8"/>
    <mergeCell ref="BN8:BO8"/>
    <mergeCell ref="BF8:BG8"/>
    <mergeCell ref="BH8:BI8"/>
    <mergeCell ref="AL7:AQ7"/>
    <mergeCell ref="AL8:AM8"/>
    <mergeCell ref="AN8:AO8"/>
    <mergeCell ref="AP8:AQ8"/>
    <mergeCell ref="AR7:AW7"/>
    <mergeCell ref="AR8:AS8"/>
    <mergeCell ref="AT8:AU8"/>
    <mergeCell ref="AV8:AW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63"/>
  <sheetViews>
    <sheetView zoomScaleNormal="100" workbookViewId="0"/>
  </sheetViews>
  <sheetFormatPr baseColWidth="10" defaultRowHeight="12.75" x14ac:dyDescent="0.2"/>
  <cols>
    <col min="1" max="1" width="30.7109375" style="24" customWidth="1"/>
    <col min="2" max="2" width="13.85546875" style="24" bestFit="1" customWidth="1"/>
    <col min="3" max="3" width="18.140625" style="24" customWidth="1"/>
    <col min="4" max="4" width="13.5703125" style="24" bestFit="1" customWidth="1"/>
    <col min="5" max="5" width="18.42578125" style="24" customWidth="1"/>
    <col min="6" max="6" width="11.42578125" style="24"/>
    <col min="7" max="7" width="17.85546875" style="24" customWidth="1"/>
    <col min="8" max="8" width="13.85546875" style="24" bestFit="1" customWidth="1"/>
    <col min="9" max="9" width="11.42578125" style="24"/>
    <col min="10" max="10" width="13.5703125" style="24" bestFit="1" customWidth="1"/>
    <col min="11" max="13" width="11.42578125" style="24"/>
    <col min="14" max="14" width="13.85546875" style="24" bestFit="1" customWidth="1"/>
    <col min="15" max="15" width="11.42578125" style="24"/>
    <col min="16" max="16" width="13.5703125" style="24" bestFit="1" customWidth="1"/>
    <col min="17" max="19" width="11.42578125" style="24"/>
    <col min="20" max="20" width="13.85546875" style="24" bestFit="1" customWidth="1"/>
    <col min="21" max="21" width="11.42578125" style="24"/>
    <col min="22" max="22" width="13.5703125" style="24" bestFit="1" customWidth="1"/>
    <col min="23" max="25" width="11.42578125" style="24"/>
    <col min="26" max="26" width="13.85546875" style="24" bestFit="1" customWidth="1"/>
    <col min="27" max="27" width="11.42578125" style="24"/>
    <col min="28" max="28" width="13.5703125" style="24" bestFit="1" customWidth="1"/>
    <col min="29" max="31" width="11.42578125" style="24"/>
    <col min="32" max="32" width="13.85546875" style="24" bestFit="1" customWidth="1"/>
    <col min="33" max="33" width="11.42578125" style="24"/>
    <col min="34" max="34" width="13.5703125" style="24" bestFit="1" customWidth="1"/>
    <col min="35" max="37" width="11.42578125" style="24"/>
    <col min="38" max="38" width="13.85546875" style="24" bestFit="1" customWidth="1"/>
    <col min="39" max="39" width="11.42578125" style="24"/>
    <col min="40" max="40" width="13.5703125" style="24" bestFit="1" customWidth="1"/>
    <col min="41" max="43" width="11.42578125" style="24"/>
    <col min="44" max="44" width="13.85546875" style="24" bestFit="1" customWidth="1"/>
    <col min="45" max="45" width="11.42578125" style="24"/>
    <col min="46" max="46" width="13.5703125" style="24" bestFit="1" customWidth="1"/>
    <col min="47" max="49" width="11.42578125" style="24"/>
    <col min="50" max="50" width="13.85546875" style="24" bestFit="1" customWidth="1"/>
    <col min="51" max="51" width="11.42578125" style="24"/>
    <col min="52" max="52" width="13.5703125" style="24" bestFit="1" customWidth="1"/>
    <col min="53" max="55" width="11.42578125" style="24"/>
    <col min="56" max="56" width="13.85546875" style="24" bestFit="1" customWidth="1"/>
    <col min="57" max="57" width="11.42578125" style="24"/>
    <col min="58" max="58" width="13.5703125" style="24" bestFit="1" customWidth="1"/>
    <col min="59" max="61" width="11.42578125" style="24"/>
    <col min="62" max="62" width="13.85546875" style="24" bestFit="1" customWidth="1"/>
    <col min="63" max="63" width="11.42578125" style="24"/>
    <col min="64" max="64" width="13.5703125" style="24" bestFit="1" customWidth="1"/>
    <col min="65" max="67" width="11.42578125" style="24"/>
    <col min="68" max="68" width="13.85546875" style="24" bestFit="1" customWidth="1"/>
    <col min="69" max="69" width="11.42578125" style="24"/>
    <col min="70" max="70" width="13.5703125" style="24" bestFit="1" customWidth="1"/>
    <col min="71" max="16384" width="11.42578125" style="24"/>
  </cols>
  <sheetData>
    <row r="1" spans="1:73" ht="15.75" x14ac:dyDescent="0.25">
      <c r="A1" s="68" t="s">
        <v>107</v>
      </c>
    </row>
    <row r="3" spans="1:73" ht="17.25" customHeight="1" x14ac:dyDescent="0.2">
      <c r="A3" s="123" t="s">
        <v>148</v>
      </c>
      <c r="B3" s="123"/>
      <c r="C3" s="123"/>
      <c r="D3" s="123"/>
      <c r="E3" s="123"/>
      <c r="F3" s="123"/>
      <c r="G3" s="123"/>
    </row>
    <row r="4" spans="1:73" x14ac:dyDescent="0.2">
      <c r="A4" s="123"/>
      <c r="B4" s="123"/>
      <c r="C4" s="123"/>
      <c r="D4" s="123"/>
      <c r="E4" s="123"/>
      <c r="F4" s="123"/>
      <c r="G4" s="123"/>
    </row>
    <row r="7" spans="1:73" x14ac:dyDescent="0.2">
      <c r="A7" s="26"/>
      <c r="B7" s="127" t="s">
        <v>22</v>
      </c>
      <c r="C7" s="127"/>
      <c r="D7" s="127"/>
      <c r="E7" s="127"/>
      <c r="F7" s="127"/>
      <c r="G7" s="127"/>
      <c r="H7" s="127" t="s">
        <v>40</v>
      </c>
      <c r="I7" s="127"/>
      <c r="J7" s="127"/>
      <c r="K7" s="127"/>
      <c r="L7" s="127"/>
      <c r="M7" s="127"/>
      <c r="N7" s="127" t="s">
        <v>39</v>
      </c>
      <c r="O7" s="127"/>
      <c r="P7" s="127"/>
      <c r="Q7" s="127"/>
      <c r="R7" s="127"/>
      <c r="S7" s="127"/>
      <c r="T7" s="127" t="s">
        <v>38</v>
      </c>
      <c r="U7" s="127"/>
      <c r="V7" s="127"/>
      <c r="W7" s="127"/>
      <c r="X7" s="127"/>
      <c r="Y7" s="127"/>
      <c r="Z7" s="127" t="s">
        <v>37</v>
      </c>
      <c r="AA7" s="127"/>
      <c r="AB7" s="127"/>
      <c r="AC7" s="127"/>
      <c r="AD7" s="127"/>
      <c r="AE7" s="127"/>
      <c r="AF7" s="127" t="s">
        <v>36</v>
      </c>
      <c r="AG7" s="127"/>
      <c r="AH7" s="127"/>
      <c r="AI7" s="127"/>
      <c r="AJ7" s="127"/>
      <c r="AK7" s="127"/>
      <c r="AL7" s="127" t="s">
        <v>35</v>
      </c>
      <c r="AM7" s="127"/>
      <c r="AN7" s="127"/>
      <c r="AO7" s="127"/>
      <c r="AP7" s="127"/>
      <c r="AQ7" s="127"/>
      <c r="AR7" s="127" t="s">
        <v>34</v>
      </c>
      <c r="AS7" s="127"/>
      <c r="AT7" s="127"/>
      <c r="AU7" s="127"/>
      <c r="AV7" s="127"/>
      <c r="AW7" s="127"/>
      <c r="AX7" s="127" t="s">
        <v>33</v>
      </c>
      <c r="AY7" s="127"/>
      <c r="AZ7" s="127"/>
      <c r="BA7" s="127"/>
      <c r="BB7" s="127"/>
      <c r="BC7" s="127"/>
      <c r="BD7" s="127" t="s">
        <v>32</v>
      </c>
      <c r="BE7" s="127"/>
      <c r="BF7" s="127"/>
      <c r="BG7" s="127"/>
      <c r="BH7" s="127"/>
      <c r="BI7" s="127"/>
      <c r="BJ7" s="127" t="s">
        <v>31</v>
      </c>
      <c r="BK7" s="127"/>
      <c r="BL7" s="127"/>
      <c r="BM7" s="127"/>
      <c r="BN7" s="127"/>
      <c r="BO7" s="127"/>
      <c r="BP7" s="127" t="s">
        <v>30</v>
      </c>
      <c r="BQ7" s="127"/>
      <c r="BR7" s="127"/>
      <c r="BS7" s="127"/>
      <c r="BT7" s="127"/>
      <c r="BU7" s="127"/>
    </row>
    <row r="8" spans="1:73" x14ac:dyDescent="0.2">
      <c r="A8" s="143" t="s">
        <v>103</v>
      </c>
      <c r="B8" s="146" t="s">
        <v>44</v>
      </c>
      <c r="C8" s="146"/>
      <c r="D8" s="146" t="s">
        <v>2</v>
      </c>
      <c r="E8" s="146"/>
      <c r="F8" s="146" t="s">
        <v>60</v>
      </c>
      <c r="G8" s="146"/>
      <c r="H8" s="146" t="s">
        <v>44</v>
      </c>
      <c r="I8" s="146"/>
      <c r="J8" s="146" t="s">
        <v>2</v>
      </c>
      <c r="K8" s="146"/>
      <c r="L8" s="146" t="s">
        <v>60</v>
      </c>
      <c r="M8" s="146"/>
      <c r="N8" s="146" t="s">
        <v>44</v>
      </c>
      <c r="O8" s="146"/>
      <c r="P8" s="146" t="s">
        <v>2</v>
      </c>
      <c r="Q8" s="146"/>
      <c r="R8" s="146" t="s">
        <v>60</v>
      </c>
      <c r="S8" s="146"/>
      <c r="T8" s="146" t="s">
        <v>44</v>
      </c>
      <c r="U8" s="146"/>
      <c r="V8" s="146" t="s">
        <v>2</v>
      </c>
      <c r="W8" s="146"/>
      <c r="X8" s="146" t="s">
        <v>60</v>
      </c>
      <c r="Y8" s="146"/>
      <c r="Z8" s="146" t="s">
        <v>44</v>
      </c>
      <c r="AA8" s="146"/>
      <c r="AB8" s="146" t="s">
        <v>2</v>
      </c>
      <c r="AC8" s="146"/>
      <c r="AD8" s="146" t="s">
        <v>60</v>
      </c>
      <c r="AE8" s="146"/>
      <c r="AF8" s="146" t="s">
        <v>44</v>
      </c>
      <c r="AG8" s="146"/>
      <c r="AH8" s="146" t="s">
        <v>2</v>
      </c>
      <c r="AI8" s="146"/>
      <c r="AJ8" s="146" t="s">
        <v>60</v>
      </c>
      <c r="AK8" s="146"/>
      <c r="AL8" s="146" t="s">
        <v>44</v>
      </c>
      <c r="AM8" s="146"/>
      <c r="AN8" s="146" t="s">
        <v>2</v>
      </c>
      <c r="AO8" s="146"/>
      <c r="AP8" s="146" t="s">
        <v>60</v>
      </c>
      <c r="AQ8" s="146"/>
      <c r="AR8" s="146" t="s">
        <v>44</v>
      </c>
      <c r="AS8" s="146"/>
      <c r="AT8" s="146" t="s">
        <v>2</v>
      </c>
      <c r="AU8" s="146"/>
      <c r="AV8" s="146" t="s">
        <v>60</v>
      </c>
      <c r="AW8" s="146"/>
      <c r="AX8" s="146" t="s">
        <v>44</v>
      </c>
      <c r="AY8" s="146"/>
      <c r="AZ8" s="146" t="s">
        <v>2</v>
      </c>
      <c r="BA8" s="146"/>
      <c r="BB8" s="146" t="s">
        <v>60</v>
      </c>
      <c r="BC8" s="146"/>
      <c r="BD8" s="146" t="s">
        <v>44</v>
      </c>
      <c r="BE8" s="146"/>
      <c r="BF8" s="146" t="s">
        <v>2</v>
      </c>
      <c r="BG8" s="146"/>
      <c r="BH8" s="146" t="s">
        <v>60</v>
      </c>
      <c r="BI8" s="146"/>
      <c r="BJ8" s="146" t="s">
        <v>44</v>
      </c>
      <c r="BK8" s="146"/>
      <c r="BL8" s="146" t="s">
        <v>2</v>
      </c>
      <c r="BM8" s="146"/>
      <c r="BN8" s="146" t="s">
        <v>60</v>
      </c>
      <c r="BO8" s="146"/>
      <c r="BP8" s="146" t="s">
        <v>44</v>
      </c>
      <c r="BQ8" s="146"/>
      <c r="BR8" s="146" t="s">
        <v>2</v>
      </c>
      <c r="BS8" s="146"/>
      <c r="BT8" s="146" t="s">
        <v>60</v>
      </c>
      <c r="BU8" s="146"/>
    </row>
    <row r="9" spans="1:73" ht="51" x14ac:dyDescent="0.2">
      <c r="A9" s="144"/>
      <c r="B9" s="31" t="s">
        <v>62</v>
      </c>
      <c r="C9" s="30" t="s">
        <v>63</v>
      </c>
      <c r="D9" s="31" t="s">
        <v>47</v>
      </c>
      <c r="E9" s="30" t="s">
        <v>64</v>
      </c>
      <c r="F9" s="31" t="s">
        <v>49</v>
      </c>
      <c r="G9" s="30" t="s">
        <v>65</v>
      </c>
      <c r="H9" s="31" t="s">
        <v>62</v>
      </c>
      <c r="I9" s="30" t="s">
        <v>63</v>
      </c>
      <c r="J9" s="31" t="s">
        <v>47</v>
      </c>
      <c r="K9" s="30" t="s">
        <v>64</v>
      </c>
      <c r="L9" s="31" t="s">
        <v>49</v>
      </c>
      <c r="M9" s="30" t="s">
        <v>65</v>
      </c>
      <c r="N9" s="31" t="s">
        <v>62</v>
      </c>
      <c r="O9" s="30" t="s">
        <v>63</v>
      </c>
      <c r="P9" s="31" t="s">
        <v>47</v>
      </c>
      <c r="Q9" s="30" t="s">
        <v>64</v>
      </c>
      <c r="R9" s="31" t="s">
        <v>49</v>
      </c>
      <c r="S9" s="30" t="s">
        <v>65</v>
      </c>
      <c r="T9" s="31" t="s">
        <v>62</v>
      </c>
      <c r="U9" s="30" t="s">
        <v>63</v>
      </c>
      <c r="V9" s="31" t="s">
        <v>47</v>
      </c>
      <c r="W9" s="30" t="s">
        <v>64</v>
      </c>
      <c r="X9" s="31" t="s">
        <v>49</v>
      </c>
      <c r="Y9" s="30" t="s">
        <v>65</v>
      </c>
      <c r="Z9" s="31" t="s">
        <v>62</v>
      </c>
      <c r="AA9" s="30" t="s">
        <v>63</v>
      </c>
      <c r="AB9" s="31" t="s">
        <v>47</v>
      </c>
      <c r="AC9" s="30" t="s">
        <v>64</v>
      </c>
      <c r="AD9" s="31" t="s">
        <v>49</v>
      </c>
      <c r="AE9" s="30" t="s">
        <v>65</v>
      </c>
      <c r="AF9" s="31" t="s">
        <v>62</v>
      </c>
      <c r="AG9" s="30" t="s">
        <v>63</v>
      </c>
      <c r="AH9" s="31" t="s">
        <v>47</v>
      </c>
      <c r="AI9" s="30" t="s">
        <v>64</v>
      </c>
      <c r="AJ9" s="31" t="s">
        <v>49</v>
      </c>
      <c r="AK9" s="30" t="s">
        <v>65</v>
      </c>
      <c r="AL9" s="31" t="s">
        <v>62</v>
      </c>
      <c r="AM9" s="30" t="s">
        <v>63</v>
      </c>
      <c r="AN9" s="31" t="s">
        <v>47</v>
      </c>
      <c r="AO9" s="30" t="s">
        <v>64</v>
      </c>
      <c r="AP9" s="31" t="s">
        <v>49</v>
      </c>
      <c r="AQ9" s="30" t="s">
        <v>65</v>
      </c>
      <c r="AR9" s="31" t="s">
        <v>62</v>
      </c>
      <c r="AS9" s="30" t="s">
        <v>63</v>
      </c>
      <c r="AT9" s="31" t="s">
        <v>47</v>
      </c>
      <c r="AU9" s="30" t="s">
        <v>64</v>
      </c>
      <c r="AV9" s="31" t="s">
        <v>49</v>
      </c>
      <c r="AW9" s="30" t="s">
        <v>65</v>
      </c>
      <c r="AX9" s="31" t="s">
        <v>62</v>
      </c>
      <c r="AY9" s="30" t="s">
        <v>63</v>
      </c>
      <c r="AZ9" s="31" t="s">
        <v>47</v>
      </c>
      <c r="BA9" s="30" t="s">
        <v>64</v>
      </c>
      <c r="BB9" s="31" t="s">
        <v>49</v>
      </c>
      <c r="BC9" s="30" t="s">
        <v>65</v>
      </c>
      <c r="BD9" s="31" t="s">
        <v>62</v>
      </c>
      <c r="BE9" s="30" t="s">
        <v>63</v>
      </c>
      <c r="BF9" s="31" t="s">
        <v>47</v>
      </c>
      <c r="BG9" s="30" t="s">
        <v>64</v>
      </c>
      <c r="BH9" s="31" t="s">
        <v>49</v>
      </c>
      <c r="BI9" s="30" t="s">
        <v>65</v>
      </c>
      <c r="BJ9" s="31" t="s">
        <v>62</v>
      </c>
      <c r="BK9" s="30" t="s">
        <v>63</v>
      </c>
      <c r="BL9" s="31" t="s">
        <v>47</v>
      </c>
      <c r="BM9" s="30" t="s">
        <v>64</v>
      </c>
      <c r="BN9" s="31" t="s">
        <v>49</v>
      </c>
      <c r="BO9" s="30" t="s">
        <v>65</v>
      </c>
      <c r="BP9" s="31" t="s">
        <v>62</v>
      </c>
      <c r="BQ9" s="30" t="s">
        <v>63</v>
      </c>
      <c r="BR9" s="31" t="s">
        <v>47</v>
      </c>
      <c r="BS9" s="30" t="s">
        <v>64</v>
      </c>
      <c r="BT9" s="31" t="s">
        <v>49</v>
      </c>
      <c r="BU9" s="30" t="s">
        <v>65</v>
      </c>
    </row>
    <row r="10" spans="1:73" x14ac:dyDescent="0.2">
      <c r="A10" s="33" t="s">
        <v>66</v>
      </c>
      <c r="B10" s="104">
        <v>414</v>
      </c>
      <c r="C10" s="100">
        <f>B10/F10</f>
        <v>0.60349854227405253</v>
      </c>
      <c r="D10" s="104">
        <v>272</v>
      </c>
      <c r="E10" s="100">
        <f>D10/F10</f>
        <v>0.39650145772594753</v>
      </c>
      <c r="F10" s="104">
        <f t="shared" ref="F10:F15" si="0">B10+D10</f>
        <v>686</v>
      </c>
      <c r="G10" s="109">
        <f>F10/$F$16</f>
        <v>4.2813455657492352E-2</v>
      </c>
      <c r="H10" s="104">
        <v>404</v>
      </c>
      <c r="I10" s="100">
        <f>H10/L10</f>
        <v>0.59411764705882353</v>
      </c>
      <c r="J10" s="104">
        <v>276</v>
      </c>
      <c r="K10" s="100">
        <f>J10/L10</f>
        <v>0.40588235294117647</v>
      </c>
      <c r="L10" s="104">
        <f t="shared" ref="L10:L15" si="1">H10+J10</f>
        <v>680</v>
      </c>
      <c r="M10" s="109">
        <f>L10/$F$16</f>
        <v>4.2438993946202333E-2</v>
      </c>
      <c r="N10" s="104">
        <v>399</v>
      </c>
      <c r="O10" s="100">
        <f>N10/R10</f>
        <v>0.59909909909909909</v>
      </c>
      <c r="P10" s="104">
        <v>267</v>
      </c>
      <c r="Q10" s="100">
        <f>P10/R10</f>
        <v>0.40090090090090091</v>
      </c>
      <c r="R10" s="104">
        <f t="shared" ref="R10:R15" si="2">N10+P10</f>
        <v>666</v>
      </c>
      <c r="S10" s="109">
        <f>R10/$F$16</f>
        <v>4.1565249953192288E-2</v>
      </c>
      <c r="T10" s="104">
        <v>380</v>
      </c>
      <c r="U10" s="100">
        <f>T10/X10</f>
        <v>0.59190031152647971</v>
      </c>
      <c r="V10" s="104">
        <v>262</v>
      </c>
      <c r="W10" s="100">
        <f>V10/X10</f>
        <v>0.40809968847352024</v>
      </c>
      <c r="X10" s="104">
        <f t="shared" ref="X10:X15" si="3">T10+V10</f>
        <v>642</v>
      </c>
      <c r="Y10" s="109">
        <f>X10/$F$16</f>
        <v>4.0067403108032203E-2</v>
      </c>
      <c r="Z10" s="104">
        <v>387</v>
      </c>
      <c r="AA10" s="100">
        <f>Z10/AD10</f>
        <v>0.59355828220858897</v>
      </c>
      <c r="AB10" s="104">
        <v>265</v>
      </c>
      <c r="AC10" s="100">
        <f>AB10/AD10</f>
        <v>0.40644171779141103</v>
      </c>
      <c r="AD10" s="104">
        <f t="shared" ref="AD10:AD15" si="4">Z10+AB10</f>
        <v>652</v>
      </c>
      <c r="AE10" s="109">
        <f>AD10/$F$16</f>
        <v>4.0691505960182235E-2</v>
      </c>
      <c r="AF10" s="104">
        <v>363</v>
      </c>
      <c r="AG10" s="100">
        <f>AF10/AJ10</f>
        <v>0.58454106280193241</v>
      </c>
      <c r="AH10" s="104">
        <v>258</v>
      </c>
      <c r="AI10" s="100">
        <f>AH10/AJ10</f>
        <v>0.41545893719806765</v>
      </c>
      <c r="AJ10" s="104">
        <f t="shared" ref="AJ10:AJ15" si="5">AF10+AH10</f>
        <v>621</v>
      </c>
      <c r="AK10" s="109">
        <f>AJ10/$F$16</f>
        <v>3.8756787118517134E-2</v>
      </c>
      <c r="AL10" s="104">
        <v>313</v>
      </c>
      <c r="AM10" s="100">
        <f>AL10/AP10</f>
        <v>0.58614232209737827</v>
      </c>
      <c r="AN10" s="104">
        <v>221</v>
      </c>
      <c r="AO10" s="100">
        <f>AN10/AP10</f>
        <v>0.41385767790262173</v>
      </c>
      <c r="AP10" s="104">
        <f t="shared" ref="AP10:AP15" si="6">AL10+AN10</f>
        <v>534</v>
      </c>
      <c r="AQ10" s="109">
        <f>AP10/$F$16</f>
        <v>3.3327092304811831E-2</v>
      </c>
      <c r="AR10" s="104">
        <v>287</v>
      </c>
      <c r="AS10" s="100">
        <f>AR10/AV10</f>
        <v>0.57746478873239437</v>
      </c>
      <c r="AT10" s="104">
        <v>210</v>
      </c>
      <c r="AU10" s="100">
        <f>AT10/AV10</f>
        <v>0.42253521126760563</v>
      </c>
      <c r="AV10" s="104">
        <f t="shared" ref="AV10:AV15" si="7">AR10+AT10</f>
        <v>497</v>
      </c>
      <c r="AW10" s="109">
        <f>AV10/$F$16</f>
        <v>3.1017911751856708E-2</v>
      </c>
      <c r="AX10" s="104">
        <v>278</v>
      </c>
      <c r="AY10" s="100">
        <f>AX10/BB10</f>
        <v>0.56619144602851323</v>
      </c>
      <c r="AZ10" s="104">
        <v>213</v>
      </c>
      <c r="BA10" s="100">
        <f>AZ10/BB10</f>
        <v>0.43380855397148677</v>
      </c>
      <c r="BB10" s="104">
        <f t="shared" ref="BB10:BB15" si="8">AX10+AZ10</f>
        <v>491</v>
      </c>
      <c r="BC10" s="109">
        <f>BB10/$F$16</f>
        <v>3.0643450040566685E-2</v>
      </c>
      <c r="BD10" s="104">
        <v>358</v>
      </c>
      <c r="BE10" s="100">
        <f>BD10/BH10</f>
        <v>0.57556270096463025</v>
      </c>
      <c r="BF10" s="104">
        <v>264</v>
      </c>
      <c r="BG10" s="100">
        <f>BF10/BH10</f>
        <v>0.42443729903536975</v>
      </c>
      <c r="BH10" s="104">
        <f t="shared" ref="BH10:BH15" si="9">BD10+BF10</f>
        <v>622</v>
      </c>
      <c r="BI10" s="109">
        <f>BH10/$F$16</f>
        <v>3.8819197403732138E-2</v>
      </c>
      <c r="BJ10" s="104">
        <v>345</v>
      </c>
      <c r="BK10" s="100">
        <f>BJ10/BN10</f>
        <v>0.57499999999999996</v>
      </c>
      <c r="BL10" s="104">
        <v>255</v>
      </c>
      <c r="BM10" s="100">
        <f>BL10/BN10</f>
        <v>0.42499999999999999</v>
      </c>
      <c r="BN10" s="104">
        <f t="shared" ref="BN10:BN15" si="10">BJ10+BL10</f>
        <v>600</v>
      </c>
      <c r="BO10" s="109">
        <f>BN10/$F$16</f>
        <v>3.7446171129002059E-2</v>
      </c>
      <c r="BP10" s="87">
        <v>354</v>
      </c>
      <c r="BQ10" s="100">
        <f>BP10/BT10</f>
        <v>0.58609271523178808</v>
      </c>
      <c r="BR10" s="87">
        <v>250</v>
      </c>
      <c r="BS10" s="100">
        <f>BR10/BT10</f>
        <v>0.41390728476821192</v>
      </c>
      <c r="BT10" s="104">
        <f t="shared" ref="BT10:BT15" si="11">BP10+BR10</f>
        <v>604</v>
      </c>
      <c r="BU10" s="109">
        <f>BT10/$F$16</f>
        <v>3.7695812269862072E-2</v>
      </c>
    </row>
    <row r="11" spans="1:73" x14ac:dyDescent="0.2">
      <c r="A11" s="33" t="s">
        <v>108</v>
      </c>
      <c r="B11" s="23">
        <v>710</v>
      </c>
      <c r="C11" s="100">
        <f t="shared" ref="C11:C16" si="12">B11/F11</f>
        <v>0.60528559249786873</v>
      </c>
      <c r="D11" s="23">
        <v>463</v>
      </c>
      <c r="E11" s="100">
        <f t="shared" ref="E11:E16" si="13">D11/F11</f>
        <v>0.39471440750213127</v>
      </c>
      <c r="F11" s="104">
        <f t="shared" si="0"/>
        <v>1173</v>
      </c>
      <c r="G11" s="109">
        <f t="shared" ref="G11:G16" si="14">F11/$F$16</f>
        <v>7.3207264557199031E-2</v>
      </c>
      <c r="H11" s="23">
        <v>680</v>
      </c>
      <c r="I11" s="100">
        <f t="shared" ref="I11:I16" si="15">H11/L11</f>
        <v>0.60230292294065546</v>
      </c>
      <c r="J11" s="23">
        <v>449</v>
      </c>
      <c r="K11" s="100">
        <f t="shared" ref="K11:K16" si="16">J11/L11</f>
        <v>0.39769707705934454</v>
      </c>
      <c r="L11" s="104">
        <f t="shared" si="1"/>
        <v>1129</v>
      </c>
      <c r="M11" s="109">
        <f t="shared" ref="M11:M16" si="17">L11/$F$16</f>
        <v>7.0461212007738874E-2</v>
      </c>
      <c r="N11" s="23">
        <v>694</v>
      </c>
      <c r="O11" s="100">
        <f t="shared" ref="O11:O16" si="18">N11/R11</f>
        <v>0.60664335664335667</v>
      </c>
      <c r="P11" s="23">
        <v>450</v>
      </c>
      <c r="Q11" s="100">
        <f t="shared" ref="Q11:Q16" si="19">P11/R11</f>
        <v>0.39335664335664333</v>
      </c>
      <c r="R11" s="104">
        <f t="shared" si="2"/>
        <v>1144</v>
      </c>
      <c r="S11" s="109">
        <f t="shared" ref="S11:S16" si="20">R11/$F$16</f>
        <v>7.1397366285963923E-2</v>
      </c>
      <c r="T11" s="23">
        <v>632</v>
      </c>
      <c r="U11" s="100">
        <f t="shared" ref="U11:U16" si="21">T11/X11</f>
        <v>0.58464384828862159</v>
      </c>
      <c r="V11" s="23">
        <v>449</v>
      </c>
      <c r="W11" s="100">
        <f t="shared" ref="W11:W16" si="22">V11/X11</f>
        <v>0.41535615171137835</v>
      </c>
      <c r="X11" s="104">
        <f t="shared" si="3"/>
        <v>1081</v>
      </c>
      <c r="Y11" s="109">
        <f t="shared" ref="Y11:Y16" si="23">X11/$F$16</f>
        <v>6.7465518317418705E-2</v>
      </c>
      <c r="Z11" s="23">
        <v>608</v>
      </c>
      <c r="AA11" s="100">
        <f t="shared" ref="AA11:AA15" si="24">Z11/AD11</f>
        <v>0.57521286660359505</v>
      </c>
      <c r="AB11" s="23">
        <v>449</v>
      </c>
      <c r="AC11" s="100">
        <f t="shared" ref="AC11:AC15" si="25">AB11/AD11</f>
        <v>0.42478713339640489</v>
      </c>
      <c r="AD11" s="104">
        <f t="shared" si="4"/>
        <v>1057</v>
      </c>
      <c r="AE11" s="109">
        <f t="shared" ref="AE11:AE15" si="26">AD11/$F$16</f>
        <v>6.5967671472258627E-2</v>
      </c>
      <c r="AF11" s="23">
        <v>576</v>
      </c>
      <c r="AG11" s="100">
        <f t="shared" ref="AG11:AG15" si="27">AF11/AJ11</f>
        <v>0.57773319959879643</v>
      </c>
      <c r="AH11" s="23">
        <v>421</v>
      </c>
      <c r="AI11" s="100">
        <f t="shared" ref="AI11:AI15" si="28">AH11/AJ11</f>
        <v>0.42226680040120362</v>
      </c>
      <c r="AJ11" s="104">
        <f t="shared" si="5"/>
        <v>997</v>
      </c>
      <c r="AK11" s="109">
        <f t="shared" ref="AK11:AK15" si="29">AJ11/$F$16</f>
        <v>6.2223054359358425E-2</v>
      </c>
      <c r="AL11" s="23">
        <v>536</v>
      </c>
      <c r="AM11" s="100">
        <f t="shared" ref="AM11:AM15" si="30">AL11/AP11</f>
        <v>0.58008658008658009</v>
      </c>
      <c r="AN11" s="23">
        <v>388</v>
      </c>
      <c r="AO11" s="100">
        <f t="shared" ref="AO11:AO15" si="31">AN11/AP11</f>
        <v>0.41991341991341991</v>
      </c>
      <c r="AP11" s="104">
        <f t="shared" si="6"/>
        <v>924</v>
      </c>
      <c r="AQ11" s="109">
        <f t="shared" ref="AQ11:AQ15" si="32">AP11/$F$16</f>
        <v>5.7667103538663174E-2</v>
      </c>
      <c r="AR11" s="23">
        <v>492</v>
      </c>
      <c r="AS11" s="100">
        <f t="shared" ref="AS11:AS15" si="33">AR11/AV11</f>
        <v>0.58641239570917758</v>
      </c>
      <c r="AT11" s="23">
        <v>347</v>
      </c>
      <c r="AU11" s="100">
        <f t="shared" ref="AU11:AU15" si="34">AT11/AV11</f>
        <v>0.41358760429082242</v>
      </c>
      <c r="AV11" s="104">
        <f t="shared" si="7"/>
        <v>839</v>
      </c>
      <c r="AW11" s="109">
        <f t="shared" ref="AW11:AW15" si="35">AV11/$F$16</f>
        <v>5.2362229295387877E-2</v>
      </c>
      <c r="AX11" s="23">
        <v>485</v>
      </c>
      <c r="AY11" s="100">
        <f t="shared" ref="AY11:AY15" si="36">AX11/BB11</f>
        <v>0.57193396226415094</v>
      </c>
      <c r="AZ11" s="23">
        <v>363</v>
      </c>
      <c r="BA11" s="100">
        <f t="shared" ref="BA11:BA15" si="37">AZ11/BB11</f>
        <v>0.42806603773584906</v>
      </c>
      <c r="BB11" s="104">
        <f t="shared" si="8"/>
        <v>848</v>
      </c>
      <c r="BC11" s="109">
        <f t="shared" ref="BC11:BC15" si="38">BB11/$F$16</f>
        <v>5.2923921862322913E-2</v>
      </c>
      <c r="BD11" s="23">
        <v>564</v>
      </c>
      <c r="BE11" s="100">
        <f t="shared" ref="BE11:BE15" si="39">BD11/BH11</f>
        <v>0.58566978193146413</v>
      </c>
      <c r="BF11" s="23">
        <v>399</v>
      </c>
      <c r="BG11" s="100">
        <f t="shared" ref="BG11:BG15" si="40">BF11/BH11</f>
        <v>0.41433021806853582</v>
      </c>
      <c r="BH11" s="104">
        <f t="shared" si="9"/>
        <v>963</v>
      </c>
      <c r="BI11" s="109">
        <f t="shared" ref="BI11:BI15" si="41">BH11/$F$16</f>
        <v>6.0101104662048307E-2</v>
      </c>
      <c r="BJ11" s="23">
        <v>539</v>
      </c>
      <c r="BK11" s="100">
        <f t="shared" ref="BK11:BK15" si="42">BJ11/BN11</f>
        <v>0.5783261802575107</v>
      </c>
      <c r="BL11" s="23">
        <v>393</v>
      </c>
      <c r="BM11" s="100">
        <f t="shared" ref="BM11:BM15" si="43">BL11/BN11</f>
        <v>0.4216738197424893</v>
      </c>
      <c r="BN11" s="104">
        <f t="shared" si="10"/>
        <v>932</v>
      </c>
      <c r="BO11" s="109">
        <f t="shared" ref="BO11:BO15" si="44">BN11/$F$16</f>
        <v>5.81663858203832E-2</v>
      </c>
      <c r="BP11" s="87">
        <v>585</v>
      </c>
      <c r="BQ11" s="100">
        <f t="shared" ref="BQ11:BQ15" si="45">BP11/BT11</f>
        <v>0.60559006211180122</v>
      </c>
      <c r="BR11" s="87">
        <v>381</v>
      </c>
      <c r="BS11" s="100">
        <f t="shared" ref="BS11:BS15" si="46">BR11/BT11</f>
        <v>0.39440993788819878</v>
      </c>
      <c r="BT11" s="104">
        <f t="shared" si="11"/>
        <v>966</v>
      </c>
      <c r="BU11" s="109">
        <f t="shared" ref="BU11:BU15" si="47">BT11/$F$16</f>
        <v>6.0288335517693317E-2</v>
      </c>
    </row>
    <row r="12" spans="1:73" x14ac:dyDescent="0.2">
      <c r="A12" s="33" t="s">
        <v>67</v>
      </c>
      <c r="B12" s="104">
        <v>3499</v>
      </c>
      <c r="C12" s="100">
        <f t="shared" si="12"/>
        <v>0.35843064945707848</v>
      </c>
      <c r="D12" s="104">
        <v>6263</v>
      </c>
      <c r="E12" s="100">
        <f t="shared" si="13"/>
        <v>0.64156935054292152</v>
      </c>
      <c r="F12" s="104">
        <f t="shared" si="0"/>
        <v>9762</v>
      </c>
      <c r="G12" s="109">
        <f t="shared" si="14"/>
        <v>0.60924920426886353</v>
      </c>
      <c r="H12" s="104">
        <v>3489</v>
      </c>
      <c r="I12" s="100">
        <f t="shared" si="15"/>
        <v>0.35623851337553603</v>
      </c>
      <c r="J12" s="104">
        <v>6305</v>
      </c>
      <c r="K12" s="100">
        <f t="shared" si="16"/>
        <v>0.64376148662446397</v>
      </c>
      <c r="L12" s="104">
        <f t="shared" si="1"/>
        <v>9794</v>
      </c>
      <c r="M12" s="109">
        <f t="shared" si="17"/>
        <v>0.61124633339574364</v>
      </c>
      <c r="N12" s="104">
        <v>3422</v>
      </c>
      <c r="O12" s="100">
        <f t="shared" si="18"/>
        <v>0.35409768211920528</v>
      </c>
      <c r="P12" s="104">
        <v>6242</v>
      </c>
      <c r="Q12" s="100">
        <f t="shared" si="19"/>
        <v>0.64590231788079466</v>
      </c>
      <c r="R12" s="104">
        <f t="shared" si="2"/>
        <v>9664</v>
      </c>
      <c r="S12" s="109">
        <f t="shared" si="20"/>
        <v>0.60313299631779316</v>
      </c>
      <c r="T12" s="104">
        <v>3382</v>
      </c>
      <c r="U12" s="100">
        <f t="shared" si="21"/>
        <v>0.34988619904821022</v>
      </c>
      <c r="V12" s="104">
        <v>6284</v>
      </c>
      <c r="W12" s="100">
        <f t="shared" si="22"/>
        <v>0.65011380095178983</v>
      </c>
      <c r="X12" s="104">
        <f t="shared" si="3"/>
        <v>9666</v>
      </c>
      <c r="Y12" s="109">
        <f t="shared" si="23"/>
        <v>0.60325781688822322</v>
      </c>
      <c r="Z12" s="104">
        <v>3237</v>
      </c>
      <c r="AA12" s="100">
        <f t="shared" si="24"/>
        <v>0.34590724513784998</v>
      </c>
      <c r="AB12" s="104">
        <v>6121</v>
      </c>
      <c r="AC12" s="100">
        <f t="shared" si="25"/>
        <v>0.65409275486215002</v>
      </c>
      <c r="AD12" s="104">
        <f t="shared" si="4"/>
        <v>9358</v>
      </c>
      <c r="AE12" s="109">
        <f t="shared" si="26"/>
        <v>0.58403544904200211</v>
      </c>
      <c r="AF12" s="104">
        <v>3142</v>
      </c>
      <c r="AG12" s="100">
        <f t="shared" si="27"/>
        <v>0.34193056915877679</v>
      </c>
      <c r="AH12" s="104">
        <v>6047</v>
      </c>
      <c r="AI12" s="100">
        <f t="shared" si="28"/>
        <v>0.65806943084122316</v>
      </c>
      <c r="AJ12" s="104">
        <f t="shared" si="5"/>
        <v>9189</v>
      </c>
      <c r="AK12" s="109">
        <f t="shared" si="29"/>
        <v>0.57348811084066653</v>
      </c>
      <c r="AL12" s="104">
        <v>2859</v>
      </c>
      <c r="AM12" s="100">
        <f t="shared" si="30"/>
        <v>0.33722576079263977</v>
      </c>
      <c r="AN12" s="104">
        <v>5619</v>
      </c>
      <c r="AO12" s="100">
        <f t="shared" si="31"/>
        <v>0.66277423920736023</v>
      </c>
      <c r="AP12" s="104">
        <f t="shared" si="6"/>
        <v>8478</v>
      </c>
      <c r="AQ12" s="109">
        <f t="shared" si="32"/>
        <v>0.52911439805279914</v>
      </c>
      <c r="AR12" s="104">
        <v>2747</v>
      </c>
      <c r="AS12" s="100">
        <f t="shared" si="33"/>
        <v>0.33705521472392636</v>
      </c>
      <c r="AT12" s="104">
        <v>5403</v>
      </c>
      <c r="AU12" s="100">
        <f t="shared" si="34"/>
        <v>0.66294478527607359</v>
      </c>
      <c r="AV12" s="104">
        <f t="shared" si="7"/>
        <v>8150</v>
      </c>
      <c r="AW12" s="109">
        <f t="shared" si="35"/>
        <v>0.50864382450227796</v>
      </c>
      <c r="AX12" s="104">
        <v>2537</v>
      </c>
      <c r="AY12" s="100">
        <f t="shared" si="36"/>
        <v>0.32693298969072165</v>
      </c>
      <c r="AZ12" s="104">
        <v>5223</v>
      </c>
      <c r="BA12" s="100">
        <f t="shared" si="37"/>
        <v>0.6730670103092784</v>
      </c>
      <c r="BB12" s="104">
        <f t="shared" si="8"/>
        <v>7760</v>
      </c>
      <c r="BC12" s="109">
        <f t="shared" si="38"/>
        <v>0.48430381326842664</v>
      </c>
      <c r="BD12" s="104">
        <v>2676</v>
      </c>
      <c r="BE12" s="100">
        <f t="shared" si="39"/>
        <v>0.33349950149551344</v>
      </c>
      <c r="BF12" s="104">
        <v>5348</v>
      </c>
      <c r="BG12" s="100">
        <f t="shared" si="40"/>
        <v>0.66650049850448656</v>
      </c>
      <c r="BH12" s="104">
        <f t="shared" si="9"/>
        <v>8024</v>
      </c>
      <c r="BI12" s="109">
        <f t="shared" si="41"/>
        <v>0.5007801285651875</v>
      </c>
      <c r="BJ12" s="104">
        <v>2663</v>
      </c>
      <c r="BK12" s="100">
        <f t="shared" si="42"/>
        <v>0.33539042821158688</v>
      </c>
      <c r="BL12" s="104">
        <v>5277</v>
      </c>
      <c r="BM12" s="100">
        <f t="shared" si="43"/>
        <v>0.66460957178841307</v>
      </c>
      <c r="BN12" s="104">
        <f t="shared" si="10"/>
        <v>7940</v>
      </c>
      <c r="BO12" s="109">
        <f t="shared" si="44"/>
        <v>0.49553766460712728</v>
      </c>
      <c r="BP12" s="87">
        <v>2624</v>
      </c>
      <c r="BQ12" s="100">
        <f t="shared" si="45"/>
        <v>0.34242463787028576</v>
      </c>
      <c r="BR12" s="87">
        <v>5039</v>
      </c>
      <c r="BS12" s="100">
        <f t="shared" si="46"/>
        <v>0.65757536212971424</v>
      </c>
      <c r="BT12" s="104">
        <f t="shared" si="11"/>
        <v>7663</v>
      </c>
      <c r="BU12" s="109">
        <f t="shared" si="47"/>
        <v>0.4782500156025713</v>
      </c>
    </row>
    <row r="13" spans="1:73" x14ac:dyDescent="0.2">
      <c r="A13" s="33" t="s">
        <v>68</v>
      </c>
      <c r="B13" s="23">
        <v>876</v>
      </c>
      <c r="C13" s="100">
        <f t="shared" si="12"/>
        <v>0.85882352941176465</v>
      </c>
      <c r="D13" s="23">
        <v>144</v>
      </c>
      <c r="E13" s="100">
        <f t="shared" si="13"/>
        <v>0.14117647058823529</v>
      </c>
      <c r="F13" s="104">
        <f t="shared" si="0"/>
        <v>1020</v>
      </c>
      <c r="G13" s="109">
        <f t="shared" si="14"/>
        <v>6.3658490919303506E-2</v>
      </c>
      <c r="H13" s="23">
        <v>870</v>
      </c>
      <c r="I13" s="100">
        <f t="shared" si="15"/>
        <v>0.8622398414271556</v>
      </c>
      <c r="J13" s="23">
        <v>139</v>
      </c>
      <c r="K13" s="100">
        <f t="shared" si="16"/>
        <v>0.1377601585728444</v>
      </c>
      <c r="L13" s="104">
        <f t="shared" si="1"/>
        <v>1009</v>
      </c>
      <c r="M13" s="109">
        <f t="shared" si="17"/>
        <v>6.2971977781938457E-2</v>
      </c>
      <c r="N13" s="23">
        <v>869</v>
      </c>
      <c r="O13" s="100">
        <f t="shared" si="18"/>
        <v>0.8612487611496531</v>
      </c>
      <c r="P13" s="23">
        <v>140</v>
      </c>
      <c r="Q13" s="100">
        <f t="shared" si="19"/>
        <v>0.13875123885034688</v>
      </c>
      <c r="R13" s="104">
        <f t="shared" si="2"/>
        <v>1009</v>
      </c>
      <c r="S13" s="109">
        <f t="shared" si="20"/>
        <v>6.2971977781938457E-2</v>
      </c>
      <c r="T13" s="23">
        <v>837</v>
      </c>
      <c r="U13" s="100">
        <f t="shared" si="21"/>
        <v>0.86466942148760328</v>
      </c>
      <c r="V13" s="23">
        <v>131</v>
      </c>
      <c r="W13" s="100">
        <f t="shared" si="22"/>
        <v>0.13533057851239669</v>
      </c>
      <c r="X13" s="104">
        <f t="shared" si="3"/>
        <v>968</v>
      </c>
      <c r="Y13" s="109">
        <f t="shared" si="23"/>
        <v>6.0413156088123324E-2</v>
      </c>
      <c r="Z13" s="23">
        <v>788</v>
      </c>
      <c r="AA13" s="100">
        <f t="shared" si="24"/>
        <v>0.86026200873362446</v>
      </c>
      <c r="AB13" s="23">
        <v>128</v>
      </c>
      <c r="AC13" s="100">
        <f t="shared" si="25"/>
        <v>0.13973799126637554</v>
      </c>
      <c r="AD13" s="104">
        <f t="shared" si="4"/>
        <v>916</v>
      </c>
      <c r="AE13" s="109">
        <f t="shared" si="26"/>
        <v>5.7167821256943141E-2</v>
      </c>
      <c r="AF13" s="23">
        <v>782</v>
      </c>
      <c r="AG13" s="100">
        <f t="shared" si="27"/>
        <v>0.86504424778761058</v>
      </c>
      <c r="AH13" s="23">
        <v>122</v>
      </c>
      <c r="AI13" s="100">
        <f t="shared" si="28"/>
        <v>0.13495575221238937</v>
      </c>
      <c r="AJ13" s="104">
        <f t="shared" si="5"/>
        <v>904</v>
      </c>
      <c r="AK13" s="109">
        <f t="shared" si="29"/>
        <v>5.6418897834363102E-2</v>
      </c>
      <c r="AL13" s="23">
        <v>730</v>
      </c>
      <c r="AM13" s="100">
        <f t="shared" si="30"/>
        <v>0.86186540731995276</v>
      </c>
      <c r="AN13" s="23">
        <v>117</v>
      </c>
      <c r="AO13" s="100">
        <f t="shared" si="31"/>
        <v>0.13813459268004721</v>
      </c>
      <c r="AP13" s="104">
        <f t="shared" si="6"/>
        <v>847</v>
      </c>
      <c r="AQ13" s="109">
        <f t="shared" si="32"/>
        <v>5.286151157710791E-2</v>
      </c>
      <c r="AR13" s="23">
        <v>700</v>
      </c>
      <c r="AS13" s="100">
        <f t="shared" si="33"/>
        <v>0.86419753086419748</v>
      </c>
      <c r="AT13" s="23">
        <v>110</v>
      </c>
      <c r="AU13" s="100">
        <f t="shared" si="34"/>
        <v>0.13580246913580246</v>
      </c>
      <c r="AV13" s="104">
        <f t="shared" si="7"/>
        <v>810</v>
      </c>
      <c r="AW13" s="109">
        <f t="shared" si="35"/>
        <v>5.0552331024152783E-2</v>
      </c>
      <c r="AX13" s="23">
        <v>647</v>
      </c>
      <c r="AY13" s="100">
        <f t="shared" si="36"/>
        <v>0.86729222520107241</v>
      </c>
      <c r="AZ13" s="23">
        <v>99</v>
      </c>
      <c r="BA13" s="100">
        <f t="shared" si="37"/>
        <v>0.13270777479892762</v>
      </c>
      <c r="BB13" s="104">
        <f t="shared" si="8"/>
        <v>746</v>
      </c>
      <c r="BC13" s="109">
        <f t="shared" si="38"/>
        <v>4.6558072770392561E-2</v>
      </c>
      <c r="BD13" s="23">
        <v>654</v>
      </c>
      <c r="BE13" s="100">
        <f t="shared" si="39"/>
        <v>0.86852589641434264</v>
      </c>
      <c r="BF13" s="23">
        <v>99</v>
      </c>
      <c r="BG13" s="100">
        <f t="shared" si="40"/>
        <v>0.13147410358565736</v>
      </c>
      <c r="BH13" s="104">
        <f t="shared" si="9"/>
        <v>753</v>
      </c>
      <c r="BI13" s="109">
        <f t="shared" si="41"/>
        <v>4.6994944766897584E-2</v>
      </c>
      <c r="BJ13" s="23">
        <v>669</v>
      </c>
      <c r="BK13" s="100">
        <f t="shared" si="42"/>
        <v>0.8722294654498044</v>
      </c>
      <c r="BL13" s="23">
        <v>98</v>
      </c>
      <c r="BM13" s="100">
        <f t="shared" si="43"/>
        <v>0.12777053455019557</v>
      </c>
      <c r="BN13" s="104">
        <f t="shared" si="10"/>
        <v>767</v>
      </c>
      <c r="BO13" s="109">
        <f t="shared" si="44"/>
        <v>4.7868688759907629E-2</v>
      </c>
      <c r="BP13" s="87">
        <v>711</v>
      </c>
      <c r="BQ13" s="100">
        <f t="shared" si="45"/>
        <v>0.8832298136645963</v>
      </c>
      <c r="BR13" s="87">
        <v>94</v>
      </c>
      <c r="BS13" s="100">
        <f t="shared" si="46"/>
        <v>0.11677018633540373</v>
      </c>
      <c r="BT13" s="104">
        <f t="shared" si="11"/>
        <v>805</v>
      </c>
      <c r="BU13" s="109">
        <f t="shared" si="47"/>
        <v>5.0240279598077767E-2</v>
      </c>
    </row>
    <row r="14" spans="1:73" ht="25.5" x14ac:dyDescent="0.2">
      <c r="A14" s="34" t="s">
        <v>69</v>
      </c>
      <c r="B14" s="23">
        <v>778</v>
      </c>
      <c r="C14" s="100">
        <f t="shared" si="12"/>
        <v>0.38687220288413726</v>
      </c>
      <c r="D14" s="23">
        <v>1233</v>
      </c>
      <c r="E14" s="100">
        <f t="shared" si="13"/>
        <v>0.61312779711586274</v>
      </c>
      <c r="F14" s="104">
        <f t="shared" si="0"/>
        <v>2011</v>
      </c>
      <c r="G14" s="109">
        <f t="shared" si="14"/>
        <v>0.12550708356737189</v>
      </c>
      <c r="H14" s="23">
        <v>782</v>
      </c>
      <c r="I14" s="100">
        <f t="shared" si="15"/>
        <v>0.38146341463414635</v>
      </c>
      <c r="J14" s="23">
        <v>1268</v>
      </c>
      <c r="K14" s="100">
        <f t="shared" si="16"/>
        <v>0.61853658536585365</v>
      </c>
      <c r="L14" s="104">
        <f t="shared" si="1"/>
        <v>2050</v>
      </c>
      <c r="M14" s="109">
        <f t="shared" si="17"/>
        <v>0.12794108469075705</v>
      </c>
      <c r="N14" s="23">
        <v>780</v>
      </c>
      <c r="O14" s="100">
        <f t="shared" si="18"/>
        <v>0.38216560509554143</v>
      </c>
      <c r="P14" s="23">
        <v>1261</v>
      </c>
      <c r="Q14" s="100">
        <f t="shared" si="19"/>
        <v>0.61783439490445857</v>
      </c>
      <c r="R14" s="104">
        <f t="shared" si="2"/>
        <v>2041</v>
      </c>
      <c r="S14" s="109">
        <f t="shared" si="20"/>
        <v>0.12737939212382202</v>
      </c>
      <c r="T14" s="23">
        <v>784</v>
      </c>
      <c r="U14" s="100">
        <f t="shared" si="21"/>
        <v>0.38113757899854156</v>
      </c>
      <c r="V14" s="23">
        <v>1273</v>
      </c>
      <c r="W14" s="100">
        <f t="shared" si="22"/>
        <v>0.61886242100145838</v>
      </c>
      <c r="X14" s="104">
        <f t="shared" si="3"/>
        <v>2057</v>
      </c>
      <c r="Y14" s="109">
        <f t="shared" si="23"/>
        <v>0.12837795668726207</v>
      </c>
      <c r="Z14" s="23">
        <v>784</v>
      </c>
      <c r="AA14" s="100">
        <f t="shared" si="24"/>
        <v>0.37874396135265703</v>
      </c>
      <c r="AB14" s="23">
        <v>1286</v>
      </c>
      <c r="AC14" s="100">
        <f t="shared" si="25"/>
        <v>0.62125603864734302</v>
      </c>
      <c r="AD14" s="104">
        <f t="shared" si="4"/>
        <v>2070</v>
      </c>
      <c r="AE14" s="109">
        <f t="shared" si="26"/>
        <v>0.12918929039505711</v>
      </c>
      <c r="AF14" s="23">
        <v>762</v>
      </c>
      <c r="AG14" s="100">
        <f t="shared" si="27"/>
        <v>0.38660578386605782</v>
      </c>
      <c r="AH14" s="23">
        <v>1209</v>
      </c>
      <c r="AI14" s="100">
        <f t="shared" si="28"/>
        <v>0.61339421613394218</v>
      </c>
      <c r="AJ14" s="104">
        <f t="shared" si="5"/>
        <v>1971</v>
      </c>
      <c r="AK14" s="109">
        <f t="shared" si="29"/>
        <v>0.12301067215877176</v>
      </c>
      <c r="AL14" s="23">
        <v>726</v>
      </c>
      <c r="AM14" s="100">
        <f t="shared" si="30"/>
        <v>0.36740890688259109</v>
      </c>
      <c r="AN14" s="23">
        <v>1250</v>
      </c>
      <c r="AO14" s="100">
        <f t="shared" si="31"/>
        <v>0.63259109311740891</v>
      </c>
      <c r="AP14" s="104">
        <f t="shared" si="6"/>
        <v>1976</v>
      </c>
      <c r="AQ14" s="109">
        <f t="shared" si="32"/>
        <v>0.12332272358484678</v>
      </c>
      <c r="AR14" s="23">
        <v>694</v>
      </c>
      <c r="AS14" s="100">
        <f t="shared" si="33"/>
        <v>0.36758474576271188</v>
      </c>
      <c r="AT14" s="23">
        <v>1194</v>
      </c>
      <c r="AU14" s="100">
        <f t="shared" si="34"/>
        <v>0.63241525423728817</v>
      </c>
      <c r="AV14" s="104">
        <f t="shared" si="7"/>
        <v>1888</v>
      </c>
      <c r="AW14" s="109">
        <f t="shared" si="35"/>
        <v>0.11783061848592648</v>
      </c>
      <c r="AX14" s="23">
        <v>685</v>
      </c>
      <c r="AY14" s="100">
        <f t="shared" si="36"/>
        <v>0.35882661079099004</v>
      </c>
      <c r="AZ14" s="23">
        <v>1224</v>
      </c>
      <c r="BA14" s="100">
        <f t="shared" si="37"/>
        <v>0.6411733892090099</v>
      </c>
      <c r="BB14" s="104">
        <f t="shared" si="8"/>
        <v>1909</v>
      </c>
      <c r="BC14" s="109">
        <f t="shared" si="38"/>
        <v>0.11914123447544155</v>
      </c>
      <c r="BD14" s="23">
        <v>674</v>
      </c>
      <c r="BE14" s="100">
        <f t="shared" si="39"/>
        <v>0.35251046025104604</v>
      </c>
      <c r="BF14" s="23">
        <v>1238</v>
      </c>
      <c r="BG14" s="100">
        <f t="shared" si="40"/>
        <v>0.64748953974895396</v>
      </c>
      <c r="BH14" s="104">
        <f t="shared" si="9"/>
        <v>1912</v>
      </c>
      <c r="BI14" s="109">
        <f t="shared" si="41"/>
        <v>0.11932846533108657</v>
      </c>
      <c r="BJ14" s="23">
        <v>665</v>
      </c>
      <c r="BK14" s="100">
        <f t="shared" si="42"/>
        <v>0.35829741379310343</v>
      </c>
      <c r="BL14" s="23">
        <v>1191</v>
      </c>
      <c r="BM14" s="100">
        <f t="shared" si="43"/>
        <v>0.64170258620689657</v>
      </c>
      <c r="BN14" s="104">
        <f t="shared" si="10"/>
        <v>1856</v>
      </c>
      <c r="BO14" s="109">
        <f t="shared" si="44"/>
        <v>0.11583348935904637</v>
      </c>
      <c r="BP14" s="87">
        <v>641</v>
      </c>
      <c r="BQ14" s="100">
        <f t="shared" si="45"/>
        <v>0.36420454545454545</v>
      </c>
      <c r="BR14" s="87">
        <v>1119</v>
      </c>
      <c r="BS14" s="100">
        <f t="shared" si="46"/>
        <v>0.6357954545454545</v>
      </c>
      <c r="BT14" s="104">
        <f t="shared" si="11"/>
        <v>1760</v>
      </c>
      <c r="BU14" s="109">
        <f t="shared" si="47"/>
        <v>0.10984210197840605</v>
      </c>
    </row>
    <row r="15" spans="1:73" x14ac:dyDescent="0.2">
      <c r="A15" s="33" t="s">
        <v>70</v>
      </c>
      <c r="B15" s="23">
        <v>541</v>
      </c>
      <c r="C15" s="100">
        <f t="shared" si="12"/>
        <v>0.39460247994164843</v>
      </c>
      <c r="D15" s="23">
        <v>830</v>
      </c>
      <c r="E15" s="100">
        <f t="shared" si="13"/>
        <v>0.60539752005835157</v>
      </c>
      <c r="F15" s="104">
        <f t="shared" si="0"/>
        <v>1371</v>
      </c>
      <c r="G15" s="109">
        <f t="shared" si="14"/>
        <v>8.5564501029769702E-2</v>
      </c>
      <c r="H15" s="23">
        <v>453</v>
      </c>
      <c r="I15" s="100">
        <f t="shared" si="15"/>
        <v>0.3734542456718879</v>
      </c>
      <c r="J15" s="23">
        <v>760</v>
      </c>
      <c r="K15" s="100">
        <f t="shared" si="16"/>
        <v>0.6265457543281121</v>
      </c>
      <c r="L15" s="104">
        <f t="shared" si="1"/>
        <v>1213</v>
      </c>
      <c r="M15" s="109">
        <f t="shared" si="17"/>
        <v>7.5703675965799161E-2</v>
      </c>
      <c r="N15" s="23">
        <v>487</v>
      </c>
      <c r="O15" s="100">
        <f t="shared" si="18"/>
        <v>0.38076622361219703</v>
      </c>
      <c r="P15" s="23">
        <v>792</v>
      </c>
      <c r="Q15" s="100">
        <f t="shared" si="19"/>
        <v>0.61923377638780297</v>
      </c>
      <c r="R15" s="104">
        <f t="shared" si="2"/>
        <v>1279</v>
      </c>
      <c r="S15" s="109">
        <f t="shared" si="20"/>
        <v>7.9822754789989389E-2</v>
      </c>
      <c r="T15" s="23">
        <v>497</v>
      </c>
      <c r="U15" s="100">
        <f t="shared" si="21"/>
        <v>0.38055130168453294</v>
      </c>
      <c r="V15" s="23">
        <v>809</v>
      </c>
      <c r="W15" s="100">
        <f t="shared" si="22"/>
        <v>0.61944869831546712</v>
      </c>
      <c r="X15" s="104">
        <f t="shared" si="3"/>
        <v>1306</v>
      </c>
      <c r="Y15" s="109">
        <f t="shared" si="23"/>
        <v>8.1507832490794477E-2</v>
      </c>
      <c r="Z15" s="23">
        <v>484</v>
      </c>
      <c r="AA15" s="100">
        <f t="shared" si="24"/>
        <v>0.37577639751552794</v>
      </c>
      <c r="AB15" s="23">
        <v>804</v>
      </c>
      <c r="AC15" s="100">
        <f t="shared" si="25"/>
        <v>0.62422360248447206</v>
      </c>
      <c r="AD15" s="104">
        <f t="shared" si="4"/>
        <v>1288</v>
      </c>
      <c r="AE15" s="109">
        <f t="shared" si="26"/>
        <v>8.0384447356924418E-2</v>
      </c>
      <c r="AF15" s="23">
        <v>523</v>
      </c>
      <c r="AG15" s="100">
        <f t="shared" si="27"/>
        <v>0.38654841093865483</v>
      </c>
      <c r="AH15" s="23">
        <v>830</v>
      </c>
      <c r="AI15" s="100">
        <f t="shared" si="28"/>
        <v>0.61345158906134512</v>
      </c>
      <c r="AJ15" s="104">
        <f t="shared" si="5"/>
        <v>1353</v>
      </c>
      <c r="AK15" s="109">
        <f t="shared" si="29"/>
        <v>8.4441115895899643E-2</v>
      </c>
      <c r="AL15" s="23">
        <v>467</v>
      </c>
      <c r="AM15" s="100">
        <f t="shared" si="30"/>
        <v>0.39210747271200674</v>
      </c>
      <c r="AN15" s="23">
        <v>724</v>
      </c>
      <c r="AO15" s="100">
        <f t="shared" si="31"/>
        <v>0.60789252728799326</v>
      </c>
      <c r="AP15" s="104">
        <f t="shared" si="6"/>
        <v>1191</v>
      </c>
      <c r="AQ15" s="109">
        <f t="shared" si="32"/>
        <v>7.4330649691069089E-2</v>
      </c>
      <c r="AR15" s="23">
        <v>386</v>
      </c>
      <c r="AS15" s="100">
        <f t="shared" si="33"/>
        <v>0.37512147716229349</v>
      </c>
      <c r="AT15" s="23">
        <v>643</v>
      </c>
      <c r="AU15" s="100">
        <f t="shared" si="34"/>
        <v>0.62487852283770651</v>
      </c>
      <c r="AV15" s="104">
        <f t="shared" si="7"/>
        <v>1029</v>
      </c>
      <c r="AW15" s="109">
        <f t="shared" si="35"/>
        <v>6.4220183486238536E-2</v>
      </c>
      <c r="AX15" s="23">
        <v>363</v>
      </c>
      <c r="AY15" s="100">
        <f t="shared" si="36"/>
        <v>0.37694704049844235</v>
      </c>
      <c r="AZ15" s="23">
        <v>600</v>
      </c>
      <c r="BA15" s="100">
        <f t="shared" si="37"/>
        <v>0.62305295950155759</v>
      </c>
      <c r="BB15" s="104">
        <f t="shared" si="8"/>
        <v>963</v>
      </c>
      <c r="BC15" s="109">
        <f t="shared" si="38"/>
        <v>6.0101104662048307E-2</v>
      </c>
      <c r="BD15" s="23">
        <v>408</v>
      </c>
      <c r="BE15" s="100">
        <f t="shared" si="39"/>
        <v>0.38709677419354838</v>
      </c>
      <c r="BF15" s="23">
        <v>646</v>
      </c>
      <c r="BG15" s="100">
        <f t="shared" si="40"/>
        <v>0.61290322580645162</v>
      </c>
      <c r="BH15" s="104">
        <f t="shared" si="9"/>
        <v>1054</v>
      </c>
      <c r="BI15" s="109">
        <f t="shared" si="41"/>
        <v>6.5780440616613617E-2</v>
      </c>
      <c r="BJ15" s="23">
        <v>402</v>
      </c>
      <c r="BK15" s="100">
        <f t="shared" si="42"/>
        <v>0.38505747126436779</v>
      </c>
      <c r="BL15" s="23">
        <v>642</v>
      </c>
      <c r="BM15" s="100">
        <f t="shared" si="43"/>
        <v>0.61494252873563215</v>
      </c>
      <c r="BN15" s="104">
        <f t="shared" si="10"/>
        <v>1044</v>
      </c>
      <c r="BO15" s="109">
        <f t="shared" si="44"/>
        <v>6.5156337764463584E-2</v>
      </c>
      <c r="BP15" s="87">
        <v>374</v>
      </c>
      <c r="BQ15" s="100">
        <f t="shared" si="45"/>
        <v>0.37437437437437437</v>
      </c>
      <c r="BR15" s="87">
        <v>625</v>
      </c>
      <c r="BS15" s="100">
        <f t="shared" si="46"/>
        <v>0.62562562562562563</v>
      </c>
      <c r="BT15" s="104">
        <f t="shared" si="11"/>
        <v>999</v>
      </c>
      <c r="BU15" s="109">
        <f t="shared" si="47"/>
        <v>6.2347874929788431E-2</v>
      </c>
    </row>
    <row r="16" spans="1:73" ht="15.75" x14ac:dyDescent="0.25">
      <c r="A16" s="28" t="s">
        <v>60</v>
      </c>
      <c r="B16" s="98">
        <f>SUM(B10:B15)</f>
        <v>6818</v>
      </c>
      <c r="C16" s="36">
        <f>B16/F16</f>
        <v>0.42551332459589342</v>
      </c>
      <c r="D16" s="98">
        <f>SUM(D10:D15)</f>
        <v>9205</v>
      </c>
      <c r="E16" s="36">
        <f>D16/F16</f>
        <v>0.57448667540410658</v>
      </c>
      <c r="F16" s="98">
        <f>SUM(F10:F15)</f>
        <v>16023</v>
      </c>
      <c r="G16" s="110">
        <f>F16/F16</f>
        <v>1</v>
      </c>
      <c r="H16" s="98">
        <f>SUM(H10:H15)</f>
        <v>6678</v>
      </c>
      <c r="I16" s="36">
        <f>H16/L16</f>
        <v>0.42066141732283463</v>
      </c>
      <c r="J16" s="98">
        <f>SUM(J10:J15)</f>
        <v>9197</v>
      </c>
      <c r="K16" s="36">
        <f>J16/L16</f>
        <v>0.57933858267716531</v>
      </c>
      <c r="L16" s="98">
        <f>SUM(L10:L15)</f>
        <v>15875</v>
      </c>
      <c r="M16" s="110">
        <f>L16/L16</f>
        <v>1</v>
      </c>
      <c r="N16" s="98">
        <f>SUM(N10:N15)</f>
        <v>6651</v>
      </c>
      <c r="O16" s="36">
        <f>N16/R16</f>
        <v>0.42086945516674051</v>
      </c>
      <c r="P16" s="98">
        <f>SUM(P10:P15)</f>
        <v>9152</v>
      </c>
      <c r="Q16" s="36">
        <f>P16/R16</f>
        <v>0.57913054483325954</v>
      </c>
      <c r="R16" s="98">
        <f>SUM(R10:R15)</f>
        <v>15803</v>
      </c>
      <c r="S16" s="149">
        <f>R16/R16</f>
        <v>1</v>
      </c>
      <c r="T16" s="98">
        <f>SUM(T10:T15)</f>
        <v>6512</v>
      </c>
      <c r="U16" s="36">
        <f t="shared" si="21"/>
        <v>0.41424936386768446</v>
      </c>
      <c r="V16" s="98">
        <f>SUM(V10:V15)</f>
        <v>9208</v>
      </c>
      <c r="W16" s="36">
        <f t="shared" si="22"/>
        <v>0.58575063613231548</v>
      </c>
      <c r="X16" s="98">
        <f>SUM(X10:X15)</f>
        <v>15720</v>
      </c>
      <c r="Y16" s="110">
        <f>X16/X16</f>
        <v>1</v>
      </c>
      <c r="Z16" s="98">
        <f>SUM(Z10:Z15)</f>
        <v>6288</v>
      </c>
      <c r="AA16" s="36">
        <f t="shared" ref="AA11:AA16" si="48">Z16/AD16</f>
        <v>0.40988201551398212</v>
      </c>
      <c r="AB16" s="98">
        <f>SUM(AB10:AB15)</f>
        <v>9053</v>
      </c>
      <c r="AC16" s="36">
        <f t="shared" ref="AC11:AC16" si="49">AB16/AD16</f>
        <v>0.59011798448601782</v>
      </c>
      <c r="AD16" s="98">
        <f>SUM(AD10:AD15)</f>
        <v>15341</v>
      </c>
      <c r="AE16" s="149">
        <f>AD16/AD16</f>
        <v>1</v>
      </c>
      <c r="AF16" s="98">
        <f>SUM(AF10:AF15)</f>
        <v>6148</v>
      </c>
      <c r="AG16" s="36">
        <f t="shared" ref="AG11:AG16" si="50">AF16/AJ16</f>
        <v>0.40891253741270367</v>
      </c>
      <c r="AH16" s="98">
        <f>SUM(AH10:AH15)</f>
        <v>8887</v>
      </c>
      <c r="AI16" s="36">
        <f t="shared" ref="AI11:AI16" si="51">AH16/AJ16</f>
        <v>0.59108746258729628</v>
      </c>
      <c r="AJ16" s="98">
        <f>SUM(AJ10:AJ15)</f>
        <v>15035</v>
      </c>
      <c r="AK16" s="149">
        <f>AJ16/AJ16</f>
        <v>1</v>
      </c>
      <c r="AL16" s="98">
        <f>SUM(AL10:AL15)</f>
        <v>5631</v>
      </c>
      <c r="AM16" s="36">
        <f t="shared" ref="AM11:AM16" si="52">AL16/AP16</f>
        <v>0.4036559139784946</v>
      </c>
      <c r="AN16" s="98">
        <f>SUM(AN10:AN15)</f>
        <v>8319</v>
      </c>
      <c r="AO16" s="36">
        <f t="shared" ref="AO11:AO16" si="53">AN16/AP16</f>
        <v>0.59634408602150535</v>
      </c>
      <c r="AP16" s="98">
        <f>SUM(AP10:AP15)</f>
        <v>13950</v>
      </c>
      <c r="AQ16" s="149">
        <f>AP16/AP16</f>
        <v>1</v>
      </c>
      <c r="AR16" s="98">
        <f>SUM(AR10:AR15)</f>
        <v>5306</v>
      </c>
      <c r="AS16" s="36">
        <f t="shared" ref="AS11:AS16" si="54">AR16/AV16</f>
        <v>0.40157420722016196</v>
      </c>
      <c r="AT16" s="98">
        <f>SUM(AT10:AT15)</f>
        <v>7907</v>
      </c>
      <c r="AU16" s="36">
        <f t="shared" ref="AU11:AU16" si="55">AT16/AV16</f>
        <v>0.59842579277983798</v>
      </c>
      <c r="AV16" s="98">
        <f>SUM(AV10:AV15)</f>
        <v>13213</v>
      </c>
      <c r="AW16" s="149">
        <f>AV16/AV16</f>
        <v>1</v>
      </c>
      <c r="AX16" s="98">
        <f>SUM(AX10:AX15)</f>
        <v>4995</v>
      </c>
      <c r="AY16" s="36">
        <f t="shared" ref="AY11:AY16" si="56">AX16/BB16</f>
        <v>0.39278131634819535</v>
      </c>
      <c r="AZ16" s="98">
        <f>SUM(AZ10:AZ15)</f>
        <v>7722</v>
      </c>
      <c r="BA16" s="36">
        <f t="shared" ref="BA11:BA16" si="57">AZ16/BB16</f>
        <v>0.60721868365180465</v>
      </c>
      <c r="BB16" s="98">
        <f>SUM(BB10:BB15)</f>
        <v>12717</v>
      </c>
      <c r="BC16" s="149">
        <f>BB16/BB16</f>
        <v>1</v>
      </c>
      <c r="BD16" s="98">
        <f>SUM(BD10:BD15)</f>
        <v>5334</v>
      </c>
      <c r="BE16" s="36">
        <f t="shared" ref="BE11:BE16" si="58">BD16/BH16</f>
        <v>0.40021008403361347</v>
      </c>
      <c r="BF16" s="98">
        <f>SUM(BF10:BF15)</f>
        <v>7994</v>
      </c>
      <c r="BG16" s="36">
        <f t="shared" ref="BG11:BG16" si="59">BF16/BH16</f>
        <v>0.59978991596638653</v>
      </c>
      <c r="BH16" s="98">
        <f>SUM(BH10:BH15)</f>
        <v>13328</v>
      </c>
      <c r="BI16" s="149">
        <f>BH16/BH16</f>
        <v>1</v>
      </c>
      <c r="BJ16" s="98">
        <f>SUM(BJ10:BJ15)</f>
        <v>5283</v>
      </c>
      <c r="BK16" s="36">
        <f t="shared" ref="BK11:BK16" si="60">BJ16/BN16</f>
        <v>0.40208539462668391</v>
      </c>
      <c r="BL16" s="98">
        <f>SUM(BL10:BL15)</f>
        <v>7856</v>
      </c>
      <c r="BM16" s="36">
        <f t="shared" ref="BM11:BM16" si="61">BL16/BN16</f>
        <v>0.59791460537331609</v>
      </c>
      <c r="BN16" s="98">
        <f>SUM(BN10:BN15)</f>
        <v>13139</v>
      </c>
      <c r="BO16" s="149">
        <f>BN16/BN16</f>
        <v>1</v>
      </c>
      <c r="BP16" s="98">
        <f>SUM(BP10:BP15)</f>
        <v>5289</v>
      </c>
      <c r="BQ16" s="36">
        <f t="shared" ref="BQ11:BQ16" si="62">BP16/BT16</f>
        <v>0.41329999218566854</v>
      </c>
      <c r="BR16" s="98">
        <f>SUM(BR10:BR15)</f>
        <v>7508</v>
      </c>
      <c r="BS16" s="36">
        <f t="shared" ref="BS11:BS16" si="63">BR16/BT16</f>
        <v>0.58670000781433151</v>
      </c>
      <c r="BT16" s="98">
        <f>SUM(BT10:BT15)</f>
        <v>12797</v>
      </c>
      <c r="BU16" s="149">
        <f>BT16/BT16</f>
        <v>1</v>
      </c>
    </row>
    <row r="22" spans="1:25" ht="15" x14ac:dyDescent="0.2">
      <c r="A22" s="143" t="s">
        <v>103</v>
      </c>
      <c r="B22" s="145" t="s">
        <v>22</v>
      </c>
      <c r="C22" s="145"/>
      <c r="D22" s="145" t="s">
        <v>40</v>
      </c>
      <c r="E22" s="145"/>
      <c r="F22" s="145" t="s">
        <v>39</v>
      </c>
      <c r="G22" s="145"/>
      <c r="H22" s="145" t="s">
        <v>38</v>
      </c>
      <c r="I22" s="145"/>
      <c r="J22" s="145" t="s">
        <v>37</v>
      </c>
      <c r="K22" s="145"/>
      <c r="L22" s="145" t="s">
        <v>36</v>
      </c>
      <c r="M22" s="145"/>
      <c r="N22" s="145" t="s">
        <v>35</v>
      </c>
      <c r="O22" s="145"/>
      <c r="P22" s="145" t="s">
        <v>34</v>
      </c>
      <c r="Q22" s="145"/>
      <c r="R22" s="145" t="s">
        <v>33</v>
      </c>
      <c r="S22" s="145"/>
      <c r="T22" s="145" t="s">
        <v>32</v>
      </c>
      <c r="U22" s="145"/>
      <c r="V22" s="145" t="s">
        <v>31</v>
      </c>
      <c r="W22" s="145"/>
      <c r="X22" s="145" t="s">
        <v>30</v>
      </c>
      <c r="Y22" s="145"/>
    </row>
    <row r="23" spans="1:25" x14ac:dyDescent="0.2">
      <c r="A23" s="144"/>
      <c r="B23" s="41" t="s">
        <v>84</v>
      </c>
      <c r="C23" s="41" t="s">
        <v>85</v>
      </c>
      <c r="D23" s="41" t="s">
        <v>84</v>
      </c>
      <c r="E23" s="41" t="s">
        <v>85</v>
      </c>
      <c r="F23" s="41" t="s">
        <v>84</v>
      </c>
      <c r="G23" s="41" t="s">
        <v>85</v>
      </c>
      <c r="H23" s="41" t="s">
        <v>84</v>
      </c>
      <c r="I23" s="41" t="s">
        <v>85</v>
      </c>
      <c r="J23" s="41" t="s">
        <v>84</v>
      </c>
      <c r="K23" s="41" t="s">
        <v>85</v>
      </c>
      <c r="L23" s="41" t="s">
        <v>84</v>
      </c>
      <c r="M23" s="41" t="s">
        <v>85</v>
      </c>
      <c r="N23" s="41" t="s">
        <v>84</v>
      </c>
      <c r="O23" s="41" t="s">
        <v>85</v>
      </c>
      <c r="P23" s="41" t="s">
        <v>84</v>
      </c>
      <c r="Q23" s="41" t="s">
        <v>85</v>
      </c>
      <c r="R23" s="41" t="s">
        <v>84</v>
      </c>
      <c r="S23" s="41" t="s">
        <v>85</v>
      </c>
      <c r="T23" s="41" t="s">
        <v>84</v>
      </c>
      <c r="U23" s="41" t="s">
        <v>85</v>
      </c>
      <c r="V23" s="41" t="s">
        <v>84</v>
      </c>
      <c r="W23" s="41" t="s">
        <v>85</v>
      </c>
      <c r="X23" s="41" t="s">
        <v>84</v>
      </c>
      <c r="Y23" s="41" t="s">
        <v>85</v>
      </c>
    </row>
    <row r="24" spans="1:25" x14ac:dyDescent="0.2">
      <c r="A24" s="33" t="s">
        <v>66</v>
      </c>
      <c r="B24" s="35">
        <f t="shared" ref="B24:B29" si="64">C10</f>
        <v>0.60349854227405253</v>
      </c>
      <c r="C24" s="35">
        <f t="shared" ref="C24:C29" si="65">E10</f>
        <v>0.39650145772594753</v>
      </c>
      <c r="D24" s="35">
        <f t="shared" ref="D24:D29" si="66">I10</f>
        <v>0.59411764705882353</v>
      </c>
      <c r="E24" s="35">
        <f t="shared" ref="E24:E29" si="67">K10</f>
        <v>0.40588235294117647</v>
      </c>
      <c r="F24" s="35">
        <f t="shared" ref="F24:F29" si="68">O10</f>
        <v>0.59909909909909909</v>
      </c>
      <c r="G24" s="35">
        <f t="shared" ref="G24:G29" si="69">Q10</f>
        <v>0.40090090090090091</v>
      </c>
      <c r="H24" s="35">
        <f t="shared" ref="H24:H29" si="70">U10</f>
        <v>0.59190031152647971</v>
      </c>
      <c r="I24" s="35">
        <f t="shared" ref="I24:I29" si="71">W10</f>
        <v>0.40809968847352024</v>
      </c>
      <c r="J24" s="35">
        <f t="shared" ref="J24:J29" si="72">AA10</f>
        <v>0.59355828220858897</v>
      </c>
      <c r="K24" s="35">
        <f t="shared" ref="K24:K29" si="73">AC10</f>
        <v>0.40644171779141103</v>
      </c>
      <c r="L24" s="35">
        <f t="shared" ref="L24:L29" si="74">AG10</f>
        <v>0.58454106280193241</v>
      </c>
      <c r="M24" s="35">
        <f t="shared" ref="M24:M29" si="75">AI10</f>
        <v>0.41545893719806765</v>
      </c>
      <c r="N24" s="35">
        <f t="shared" ref="N24:N29" si="76">AM10</f>
        <v>0.58614232209737827</v>
      </c>
      <c r="O24" s="35">
        <f t="shared" ref="O24:O29" si="77">AO10</f>
        <v>0.41385767790262173</v>
      </c>
      <c r="P24" s="35">
        <f t="shared" ref="P24:P29" si="78">AS10</f>
        <v>0.57746478873239437</v>
      </c>
      <c r="Q24" s="35">
        <f t="shared" ref="Q24:Q29" si="79">AU10</f>
        <v>0.42253521126760563</v>
      </c>
      <c r="R24" s="35">
        <f t="shared" ref="R24:R29" si="80">AY10</f>
        <v>0.56619144602851323</v>
      </c>
      <c r="S24" s="35">
        <f t="shared" ref="S24:S29" si="81">BA10</f>
        <v>0.43380855397148677</v>
      </c>
      <c r="T24" s="35">
        <f t="shared" ref="T24:T29" si="82">BE10</f>
        <v>0.57556270096463025</v>
      </c>
      <c r="U24" s="35">
        <f t="shared" ref="U24:U29" si="83">BG10</f>
        <v>0.42443729903536975</v>
      </c>
      <c r="V24" s="35">
        <f t="shared" ref="V24:V29" si="84">BK10</f>
        <v>0.57499999999999996</v>
      </c>
      <c r="W24" s="35">
        <f t="shared" ref="W24:W29" si="85">BM10</f>
        <v>0.42499999999999999</v>
      </c>
      <c r="X24" s="35">
        <f t="shared" ref="X24:X29" si="86">BQ10</f>
        <v>0.58609271523178808</v>
      </c>
      <c r="Y24" s="35">
        <f t="shared" ref="Y24:Y29" si="87">BS10</f>
        <v>0.41390728476821192</v>
      </c>
    </row>
    <row r="25" spans="1:25" x14ac:dyDescent="0.2">
      <c r="A25" s="33" t="s">
        <v>108</v>
      </c>
      <c r="B25" s="70">
        <f t="shared" si="64"/>
        <v>0.60528559249786873</v>
      </c>
      <c r="C25" s="70">
        <f t="shared" si="65"/>
        <v>0.39471440750213127</v>
      </c>
      <c r="D25" s="70">
        <f t="shared" si="66"/>
        <v>0.60230292294065546</v>
      </c>
      <c r="E25" s="70">
        <f t="shared" si="67"/>
        <v>0.39769707705934454</v>
      </c>
      <c r="F25" s="70">
        <f t="shared" si="68"/>
        <v>0.60664335664335667</v>
      </c>
      <c r="G25" s="70">
        <f t="shared" si="69"/>
        <v>0.39335664335664333</v>
      </c>
      <c r="H25" s="70">
        <f t="shared" si="70"/>
        <v>0.58464384828862159</v>
      </c>
      <c r="I25" s="70">
        <f t="shared" si="71"/>
        <v>0.41535615171137835</v>
      </c>
      <c r="J25" s="70">
        <f t="shared" si="72"/>
        <v>0.57521286660359505</v>
      </c>
      <c r="K25" s="70">
        <f t="shared" si="73"/>
        <v>0.42478713339640489</v>
      </c>
      <c r="L25" s="70">
        <f t="shared" si="74"/>
        <v>0.57773319959879643</v>
      </c>
      <c r="M25" s="70">
        <f t="shared" si="75"/>
        <v>0.42226680040120362</v>
      </c>
      <c r="N25" s="70">
        <f t="shared" si="76"/>
        <v>0.58008658008658009</v>
      </c>
      <c r="O25" s="70">
        <f t="shared" si="77"/>
        <v>0.41991341991341991</v>
      </c>
      <c r="P25" s="70">
        <f t="shared" si="78"/>
        <v>0.58641239570917758</v>
      </c>
      <c r="Q25" s="70">
        <f t="shared" si="79"/>
        <v>0.41358760429082242</v>
      </c>
      <c r="R25" s="70">
        <f t="shared" si="80"/>
        <v>0.57193396226415094</v>
      </c>
      <c r="S25" s="70">
        <f t="shared" si="81"/>
        <v>0.42806603773584906</v>
      </c>
      <c r="T25" s="70">
        <f t="shared" si="82"/>
        <v>0.58566978193146413</v>
      </c>
      <c r="U25" s="70">
        <f t="shared" si="83"/>
        <v>0.41433021806853582</v>
      </c>
      <c r="V25" s="70">
        <f t="shared" si="84"/>
        <v>0.5783261802575107</v>
      </c>
      <c r="W25" s="70">
        <f t="shared" si="85"/>
        <v>0.4216738197424893</v>
      </c>
      <c r="X25" s="70">
        <f t="shared" si="86"/>
        <v>0.60559006211180122</v>
      </c>
      <c r="Y25" s="70">
        <f t="shared" si="87"/>
        <v>0.39440993788819878</v>
      </c>
    </row>
    <row r="26" spans="1:25" x14ac:dyDescent="0.2">
      <c r="A26" s="33" t="s">
        <v>67</v>
      </c>
      <c r="B26" s="70">
        <f t="shared" si="64"/>
        <v>0.35843064945707848</v>
      </c>
      <c r="C26" s="70">
        <f t="shared" si="65"/>
        <v>0.64156935054292152</v>
      </c>
      <c r="D26" s="70">
        <f t="shared" si="66"/>
        <v>0.35623851337553603</v>
      </c>
      <c r="E26" s="70">
        <f t="shared" si="67"/>
        <v>0.64376148662446397</v>
      </c>
      <c r="F26" s="70">
        <f t="shared" si="68"/>
        <v>0.35409768211920528</v>
      </c>
      <c r="G26" s="70">
        <f t="shared" si="69"/>
        <v>0.64590231788079466</v>
      </c>
      <c r="H26" s="70">
        <f t="shared" si="70"/>
        <v>0.34988619904821022</v>
      </c>
      <c r="I26" s="70">
        <f t="shared" si="71"/>
        <v>0.65011380095178983</v>
      </c>
      <c r="J26" s="70">
        <f t="shared" si="72"/>
        <v>0.34590724513784998</v>
      </c>
      <c r="K26" s="70">
        <f t="shared" si="73"/>
        <v>0.65409275486215002</v>
      </c>
      <c r="L26" s="70">
        <f t="shared" si="74"/>
        <v>0.34193056915877679</v>
      </c>
      <c r="M26" s="70">
        <f t="shared" si="75"/>
        <v>0.65806943084122316</v>
      </c>
      <c r="N26" s="70">
        <f t="shared" si="76"/>
        <v>0.33722576079263977</v>
      </c>
      <c r="O26" s="70">
        <f t="shared" si="77"/>
        <v>0.66277423920736023</v>
      </c>
      <c r="P26" s="70">
        <f t="shared" si="78"/>
        <v>0.33705521472392636</v>
      </c>
      <c r="Q26" s="70">
        <f t="shared" si="79"/>
        <v>0.66294478527607359</v>
      </c>
      <c r="R26" s="70">
        <f t="shared" si="80"/>
        <v>0.32693298969072165</v>
      </c>
      <c r="S26" s="70">
        <f t="shared" si="81"/>
        <v>0.6730670103092784</v>
      </c>
      <c r="T26" s="70">
        <f t="shared" si="82"/>
        <v>0.33349950149551344</v>
      </c>
      <c r="U26" s="70">
        <f t="shared" si="83"/>
        <v>0.66650049850448656</v>
      </c>
      <c r="V26" s="70">
        <f t="shared" si="84"/>
        <v>0.33539042821158688</v>
      </c>
      <c r="W26" s="70">
        <f t="shared" si="85"/>
        <v>0.66460957178841307</v>
      </c>
      <c r="X26" s="70">
        <f t="shared" si="86"/>
        <v>0.34242463787028576</v>
      </c>
      <c r="Y26" s="70">
        <f t="shared" si="87"/>
        <v>0.65757536212971424</v>
      </c>
    </row>
    <row r="27" spans="1:25" x14ac:dyDescent="0.2">
      <c r="A27" s="33" t="s">
        <v>68</v>
      </c>
      <c r="B27" s="70">
        <f t="shared" si="64"/>
        <v>0.85882352941176465</v>
      </c>
      <c r="C27" s="70">
        <f t="shared" si="65"/>
        <v>0.14117647058823529</v>
      </c>
      <c r="D27" s="70">
        <f t="shared" si="66"/>
        <v>0.8622398414271556</v>
      </c>
      <c r="E27" s="70">
        <f t="shared" si="67"/>
        <v>0.1377601585728444</v>
      </c>
      <c r="F27" s="70">
        <f t="shared" si="68"/>
        <v>0.8612487611496531</v>
      </c>
      <c r="G27" s="70">
        <f t="shared" si="69"/>
        <v>0.13875123885034688</v>
      </c>
      <c r="H27" s="70">
        <f t="shared" si="70"/>
        <v>0.86466942148760328</v>
      </c>
      <c r="I27" s="70">
        <f t="shared" si="71"/>
        <v>0.13533057851239669</v>
      </c>
      <c r="J27" s="70">
        <f t="shared" si="72"/>
        <v>0.86026200873362446</v>
      </c>
      <c r="K27" s="70">
        <f t="shared" si="73"/>
        <v>0.13973799126637554</v>
      </c>
      <c r="L27" s="70">
        <f t="shared" si="74"/>
        <v>0.86504424778761058</v>
      </c>
      <c r="M27" s="70">
        <f t="shared" si="75"/>
        <v>0.13495575221238937</v>
      </c>
      <c r="N27" s="70">
        <f t="shared" si="76"/>
        <v>0.86186540731995276</v>
      </c>
      <c r="O27" s="70">
        <f t="shared" si="77"/>
        <v>0.13813459268004721</v>
      </c>
      <c r="P27" s="70">
        <f t="shared" si="78"/>
        <v>0.86419753086419748</v>
      </c>
      <c r="Q27" s="70">
        <f t="shared" si="79"/>
        <v>0.13580246913580246</v>
      </c>
      <c r="R27" s="70">
        <f t="shared" si="80"/>
        <v>0.86729222520107241</v>
      </c>
      <c r="S27" s="70">
        <f t="shared" si="81"/>
        <v>0.13270777479892762</v>
      </c>
      <c r="T27" s="70">
        <f t="shared" si="82"/>
        <v>0.86852589641434264</v>
      </c>
      <c r="U27" s="70">
        <f t="shared" si="83"/>
        <v>0.13147410358565736</v>
      </c>
      <c r="V27" s="70">
        <f t="shared" si="84"/>
        <v>0.8722294654498044</v>
      </c>
      <c r="W27" s="70">
        <f t="shared" si="85"/>
        <v>0.12777053455019557</v>
      </c>
      <c r="X27" s="70">
        <f t="shared" si="86"/>
        <v>0.8832298136645963</v>
      </c>
      <c r="Y27" s="70">
        <f t="shared" si="87"/>
        <v>0.11677018633540373</v>
      </c>
    </row>
    <row r="28" spans="1:25" ht="25.5" x14ac:dyDescent="0.2">
      <c r="A28" s="34" t="s">
        <v>69</v>
      </c>
      <c r="B28" s="70">
        <f t="shared" si="64"/>
        <v>0.38687220288413726</v>
      </c>
      <c r="C28" s="70">
        <f t="shared" si="65"/>
        <v>0.61312779711586274</v>
      </c>
      <c r="D28" s="70">
        <f t="shared" si="66"/>
        <v>0.38146341463414635</v>
      </c>
      <c r="E28" s="70">
        <f t="shared" si="67"/>
        <v>0.61853658536585365</v>
      </c>
      <c r="F28" s="70">
        <f t="shared" si="68"/>
        <v>0.38216560509554143</v>
      </c>
      <c r="G28" s="70">
        <f t="shared" si="69"/>
        <v>0.61783439490445857</v>
      </c>
      <c r="H28" s="70">
        <f t="shared" si="70"/>
        <v>0.38113757899854156</v>
      </c>
      <c r="I28" s="70">
        <f t="shared" si="71"/>
        <v>0.61886242100145838</v>
      </c>
      <c r="J28" s="70">
        <f t="shared" si="72"/>
        <v>0.37874396135265703</v>
      </c>
      <c r="K28" s="70">
        <f t="shared" si="73"/>
        <v>0.62125603864734302</v>
      </c>
      <c r="L28" s="70">
        <f t="shared" si="74"/>
        <v>0.38660578386605782</v>
      </c>
      <c r="M28" s="70">
        <f t="shared" si="75"/>
        <v>0.61339421613394218</v>
      </c>
      <c r="N28" s="70">
        <f t="shared" si="76"/>
        <v>0.36740890688259109</v>
      </c>
      <c r="O28" s="70">
        <f t="shared" si="77"/>
        <v>0.63259109311740891</v>
      </c>
      <c r="P28" s="70">
        <f t="shared" si="78"/>
        <v>0.36758474576271188</v>
      </c>
      <c r="Q28" s="70">
        <f t="shared" si="79"/>
        <v>0.63241525423728817</v>
      </c>
      <c r="R28" s="70">
        <f t="shared" si="80"/>
        <v>0.35882661079099004</v>
      </c>
      <c r="S28" s="70">
        <f t="shared" si="81"/>
        <v>0.6411733892090099</v>
      </c>
      <c r="T28" s="70">
        <f t="shared" si="82"/>
        <v>0.35251046025104604</v>
      </c>
      <c r="U28" s="70">
        <f t="shared" si="83"/>
        <v>0.64748953974895396</v>
      </c>
      <c r="V28" s="70">
        <f t="shared" si="84"/>
        <v>0.35829741379310343</v>
      </c>
      <c r="W28" s="70">
        <f t="shared" si="85"/>
        <v>0.64170258620689657</v>
      </c>
      <c r="X28" s="70">
        <f t="shared" si="86"/>
        <v>0.36420454545454545</v>
      </c>
      <c r="Y28" s="70">
        <f t="shared" si="87"/>
        <v>0.6357954545454545</v>
      </c>
    </row>
    <row r="29" spans="1:25" x14ac:dyDescent="0.2">
      <c r="A29" s="33" t="s">
        <v>70</v>
      </c>
      <c r="B29" s="70">
        <f t="shared" si="64"/>
        <v>0.39460247994164843</v>
      </c>
      <c r="C29" s="70">
        <f t="shared" si="65"/>
        <v>0.60539752005835157</v>
      </c>
      <c r="D29" s="70">
        <f t="shared" si="66"/>
        <v>0.3734542456718879</v>
      </c>
      <c r="E29" s="70">
        <f t="shared" si="67"/>
        <v>0.6265457543281121</v>
      </c>
      <c r="F29" s="70">
        <f t="shared" si="68"/>
        <v>0.38076622361219703</v>
      </c>
      <c r="G29" s="70">
        <f t="shared" si="69"/>
        <v>0.61923377638780297</v>
      </c>
      <c r="H29" s="70">
        <f t="shared" si="70"/>
        <v>0.38055130168453294</v>
      </c>
      <c r="I29" s="70">
        <f t="shared" si="71"/>
        <v>0.61944869831546712</v>
      </c>
      <c r="J29" s="70">
        <f t="shared" si="72"/>
        <v>0.37577639751552794</v>
      </c>
      <c r="K29" s="70">
        <f t="shared" si="73"/>
        <v>0.62422360248447206</v>
      </c>
      <c r="L29" s="70">
        <f t="shared" si="74"/>
        <v>0.38654841093865483</v>
      </c>
      <c r="M29" s="70">
        <f t="shared" si="75"/>
        <v>0.61345158906134512</v>
      </c>
      <c r="N29" s="70">
        <f t="shared" si="76"/>
        <v>0.39210747271200674</v>
      </c>
      <c r="O29" s="70">
        <f t="shared" si="77"/>
        <v>0.60789252728799326</v>
      </c>
      <c r="P29" s="70">
        <f t="shared" si="78"/>
        <v>0.37512147716229349</v>
      </c>
      <c r="Q29" s="70">
        <f t="shared" si="79"/>
        <v>0.62487852283770651</v>
      </c>
      <c r="R29" s="70">
        <f t="shared" si="80"/>
        <v>0.37694704049844235</v>
      </c>
      <c r="S29" s="70">
        <f t="shared" si="81"/>
        <v>0.62305295950155759</v>
      </c>
      <c r="T29" s="70">
        <f t="shared" si="82"/>
        <v>0.38709677419354838</v>
      </c>
      <c r="U29" s="70">
        <f t="shared" si="83"/>
        <v>0.61290322580645162</v>
      </c>
      <c r="V29" s="70">
        <f t="shared" si="84"/>
        <v>0.38505747126436779</v>
      </c>
      <c r="W29" s="70">
        <f t="shared" si="85"/>
        <v>0.61494252873563215</v>
      </c>
      <c r="X29" s="70">
        <f t="shared" si="86"/>
        <v>0.37437437437437437</v>
      </c>
      <c r="Y29" s="70">
        <f t="shared" si="87"/>
        <v>0.62562562562562563</v>
      </c>
    </row>
    <row r="34" spans="1:13" x14ac:dyDescent="0.2">
      <c r="A34" s="48" t="s">
        <v>103</v>
      </c>
      <c r="B34" s="32" t="s">
        <v>117</v>
      </c>
      <c r="C34" s="32" t="s">
        <v>118</v>
      </c>
      <c r="D34" s="32" t="s">
        <v>119</v>
      </c>
      <c r="E34" s="32" t="s">
        <v>120</v>
      </c>
      <c r="F34" s="32" t="s">
        <v>121</v>
      </c>
      <c r="G34" s="32" t="s">
        <v>122</v>
      </c>
      <c r="H34" s="32" t="s">
        <v>123</v>
      </c>
      <c r="I34" s="32" t="s">
        <v>124</v>
      </c>
      <c r="J34" s="32" t="s">
        <v>125</v>
      </c>
      <c r="K34" s="32" t="s">
        <v>126</v>
      </c>
      <c r="L34" s="32" t="s">
        <v>127</v>
      </c>
      <c r="M34" s="32" t="s">
        <v>128</v>
      </c>
    </row>
    <row r="35" spans="1:13" x14ac:dyDescent="0.2">
      <c r="A35" s="33" t="s">
        <v>66</v>
      </c>
      <c r="B35" s="35">
        <f t="shared" ref="B35:B40" si="88">G10</f>
        <v>4.2813455657492352E-2</v>
      </c>
      <c r="C35" s="35">
        <f t="shared" ref="C35:C40" si="89">M10</f>
        <v>4.2438993946202333E-2</v>
      </c>
      <c r="D35" s="35">
        <f t="shared" ref="D35:D40" si="90">S10</f>
        <v>4.1565249953192288E-2</v>
      </c>
      <c r="E35" s="35">
        <f t="shared" ref="E35:E40" si="91">Y10</f>
        <v>4.0067403108032203E-2</v>
      </c>
      <c r="F35" s="35">
        <f t="shared" ref="F35:F40" si="92">AE10</f>
        <v>4.0691505960182235E-2</v>
      </c>
      <c r="G35" s="35">
        <f t="shared" ref="G35:G40" si="93">AK10</f>
        <v>3.8756787118517134E-2</v>
      </c>
      <c r="H35" s="35">
        <f t="shared" ref="H35:H40" si="94">AQ10</f>
        <v>3.3327092304811831E-2</v>
      </c>
      <c r="I35" s="35">
        <f t="shared" ref="I35:I40" si="95">AW10</f>
        <v>3.1017911751856708E-2</v>
      </c>
      <c r="J35" s="35">
        <f t="shared" ref="J35:J40" si="96">BC10</f>
        <v>3.0643450040566685E-2</v>
      </c>
      <c r="K35" s="35">
        <f t="shared" ref="K35:K40" si="97">BI10</f>
        <v>3.8819197403732138E-2</v>
      </c>
      <c r="L35" s="35">
        <f t="shared" ref="L35:L40" si="98">BO10</f>
        <v>3.7446171129002059E-2</v>
      </c>
      <c r="M35" s="35">
        <f t="shared" ref="M35:M40" si="99">BU10</f>
        <v>3.7695812269862072E-2</v>
      </c>
    </row>
    <row r="36" spans="1:13" x14ac:dyDescent="0.2">
      <c r="A36" s="33" t="s">
        <v>108</v>
      </c>
      <c r="B36" s="70">
        <f t="shared" si="88"/>
        <v>7.3207264557199031E-2</v>
      </c>
      <c r="C36" s="70">
        <f t="shared" si="89"/>
        <v>7.0461212007738874E-2</v>
      </c>
      <c r="D36" s="70">
        <f t="shared" si="90"/>
        <v>7.1397366285963923E-2</v>
      </c>
      <c r="E36" s="70">
        <f t="shared" si="91"/>
        <v>6.7465518317418705E-2</v>
      </c>
      <c r="F36" s="70">
        <f t="shared" si="92"/>
        <v>6.5967671472258627E-2</v>
      </c>
      <c r="G36" s="70">
        <f t="shared" si="93"/>
        <v>6.2223054359358425E-2</v>
      </c>
      <c r="H36" s="70">
        <f t="shared" si="94"/>
        <v>5.7667103538663174E-2</v>
      </c>
      <c r="I36" s="70">
        <f t="shared" si="95"/>
        <v>5.2362229295387877E-2</v>
      </c>
      <c r="J36" s="70">
        <f t="shared" si="96"/>
        <v>5.2923921862322913E-2</v>
      </c>
      <c r="K36" s="70">
        <f t="shared" si="97"/>
        <v>6.0101104662048307E-2</v>
      </c>
      <c r="L36" s="70">
        <f t="shared" si="98"/>
        <v>5.81663858203832E-2</v>
      </c>
      <c r="M36" s="70">
        <f t="shared" si="99"/>
        <v>6.0288335517693317E-2</v>
      </c>
    </row>
    <row r="37" spans="1:13" x14ac:dyDescent="0.2">
      <c r="A37" s="33" t="s">
        <v>67</v>
      </c>
      <c r="B37" s="70">
        <f t="shared" si="88"/>
        <v>0.60924920426886353</v>
      </c>
      <c r="C37" s="70">
        <f t="shared" si="89"/>
        <v>0.61124633339574364</v>
      </c>
      <c r="D37" s="70">
        <f t="shared" si="90"/>
        <v>0.60313299631779316</v>
      </c>
      <c r="E37" s="70">
        <f t="shared" si="91"/>
        <v>0.60325781688822322</v>
      </c>
      <c r="F37" s="70">
        <f t="shared" si="92"/>
        <v>0.58403544904200211</v>
      </c>
      <c r="G37" s="70">
        <f t="shared" si="93"/>
        <v>0.57348811084066653</v>
      </c>
      <c r="H37" s="70">
        <f t="shared" si="94"/>
        <v>0.52911439805279914</v>
      </c>
      <c r="I37" s="70">
        <f t="shared" si="95"/>
        <v>0.50864382450227796</v>
      </c>
      <c r="J37" s="70">
        <f t="shared" si="96"/>
        <v>0.48430381326842664</v>
      </c>
      <c r="K37" s="70">
        <f t="shared" si="97"/>
        <v>0.5007801285651875</v>
      </c>
      <c r="L37" s="70">
        <f t="shared" si="98"/>
        <v>0.49553766460712728</v>
      </c>
      <c r="M37" s="70">
        <f t="shared" si="99"/>
        <v>0.4782500156025713</v>
      </c>
    </row>
    <row r="38" spans="1:13" x14ac:dyDescent="0.2">
      <c r="A38" s="33" t="s">
        <v>68</v>
      </c>
      <c r="B38" s="70">
        <f t="shared" si="88"/>
        <v>6.3658490919303506E-2</v>
      </c>
      <c r="C38" s="70">
        <f t="shared" si="89"/>
        <v>6.2971977781938457E-2</v>
      </c>
      <c r="D38" s="70">
        <f t="shared" si="90"/>
        <v>6.2971977781938457E-2</v>
      </c>
      <c r="E38" s="70">
        <f t="shared" si="91"/>
        <v>6.0413156088123324E-2</v>
      </c>
      <c r="F38" s="70">
        <f t="shared" si="92"/>
        <v>5.7167821256943141E-2</v>
      </c>
      <c r="G38" s="70">
        <f t="shared" si="93"/>
        <v>5.6418897834363102E-2</v>
      </c>
      <c r="H38" s="70">
        <f t="shared" si="94"/>
        <v>5.286151157710791E-2</v>
      </c>
      <c r="I38" s="70">
        <f t="shared" si="95"/>
        <v>5.0552331024152783E-2</v>
      </c>
      <c r="J38" s="70">
        <f t="shared" si="96"/>
        <v>4.6558072770392561E-2</v>
      </c>
      <c r="K38" s="70">
        <f t="shared" si="97"/>
        <v>4.6994944766897584E-2</v>
      </c>
      <c r="L38" s="70">
        <f t="shared" si="98"/>
        <v>4.7868688759907629E-2</v>
      </c>
      <c r="M38" s="70">
        <f t="shared" si="99"/>
        <v>5.0240279598077767E-2</v>
      </c>
    </row>
    <row r="39" spans="1:13" x14ac:dyDescent="0.2">
      <c r="A39" s="34" t="s">
        <v>136</v>
      </c>
      <c r="B39" s="70">
        <f t="shared" si="88"/>
        <v>0.12550708356737189</v>
      </c>
      <c r="C39" s="70">
        <f t="shared" si="89"/>
        <v>0.12794108469075705</v>
      </c>
      <c r="D39" s="70">
        <f t="shared" si="90"/>
        <v>0.12737939212382202</v>
      </c>
      <c r="E39" s="70">
        <f t="shared" si="91"/>
        <v>0.12837795668726207</v>
      </c>
      <c r="F39" s="70">
        <f t="shared" si="92"/>
        <v>0.12918929039505711</v>
      </c>
      <c r="G39" s="70">
        <f t="shared" si="93"/>
        <v>0.12301067215877176</v>
      </c>
      <c r="H39" s="70">
        <f t="shared" si="94"/>
        <v>0.12332272358484678</v>
      </c>
      <c r="I39" s="70">
        <f t="shared" si="95"/>
        <v>0.11783061848592648</v>
      </c>
      <c r="J39" s="70">
        <f t="shared" si="96"/>
        <v>0.11914123447544155</v>
      </c>
      <c r="K39" s="70">
        <f t="shared" si="97"/>
        <v>0.11932846533108657</v>
      </c>
      <c r="L39" s="70">
        <f t="shared" si="98"/>
        <v>0.11583348935904637</v>
      </c>
      <c r="M39" s="70">
        <f t="shared" si="99"/>
        <v>0.10984210197840605</v>
      </c>
    </row>
    <row r="40" spans="1:13" x14ac:dyDescent="0.2">
      <c r="A40" s="33" t="s">
        <v>70</v>
      </c>
      <c r="B40" s="70">
        <f t="shared" si="88"/>
        <v>8.5564501029769702E-2</v>
      </c>
      <c r="C40" s="70">
        <f t="shared" si="89"/>
        <v>7.5703675965799161E-2</v>
      </c>
      <c r="D40" s="70">
        <f t="shared" si="90"/>
        <v>7.9822754789989389E-2</v>
      </c>
      <c r="E40" s="70">
        <f t="shared" si="91"/>
        <v>8.1507832490794477E-2</v>
      </c>
      <c r="F40" s="70">
        <f t="shared" si="92"/>
        <v>8.0384447356924418E-2</v>
      </c>
      <c r="G40" s="70">
        <f t="shared" si="93"/>
        <v>8.4441115895899643E-2</v>
      </c>
      <c r="H40" s="70">
        <f t="shared" si="94"/>
        <v>7.4330649691069089E-2</v>
      </c>
      <c r="I40" s="70">
        <f t="shared" si="95"/>
        <v>6.4220183486238536E-2</v>
      </c>
      <c r="J40" s="70">
        <f t="shared" si="96"/>
        <v>6.0101104662048307E-2</v>
      </c>
      <c r="K40" s="70">
        <f t="shared" si="97"/>
        <v>6.5780440616613617E-2</v>
      </c>
      <c r="L40" s="70">
        <f t="shared" si="98"/>
        <v>6.5156337764463584E-2</v>
      </c>
      <c r="M40" s="70">
        <f t="shared" si="99"/>
        <v>6.2347874929788431E-2</v>
      </c>
    </row>
    <row r="61" spans="1:6" ht="12.75" customHeight="1" x14ac:dyDescent="0.2">
      <c r="A61" s="131" t="s">
        <v>149</v>
      </c>
      <c r="B61" s="131"/>
      <c r="C61" s="131"/>
      <c r="D61" s="131"/>
      <c r="E61" s="131"/>
      <c r="F61" s="131"/>
    </row>
    <row r="62" spans="1:6" x14ac:dyDescent="0.2">
      <c r="A62" s="131"/>
      <c r="B62" s="131"/>
      <c r="C62" s="131"/>
      <c r="D62" s="131"/>
      <c r="E62" s="131"/>
      <c r="F62" s="131"/>
    </row>
    <row r="63" spans="1:6" x14ac:dyDescent="0.2">
      <c r="A63" s="56"/>
      <c r="B63" s="56"/>
      <c r="C63" s="56"/>
      <c r="D63" s="56"/>
    </row>
  </sheetData>
  <mergeCells count="64">
    <mergeCell ref="Z7:AE7"/>
    <mergeCell ref="Z8:AA8"/>
    <mergeCell ref="AB8:AC8"/>
    <mergeCell ref="AD8:AE8"/>
    <mergeCell ref="T7:Y7"/>
    <mergeCell ref="T8:U8"/>
    <mergeCell ref="V8:W8"/>
    <mergeCell ref="X8:Y8"/>
    <mergeCell ref="AF8:AG8"/>
    <mergeCell ref="AH8:AI8"/>
    <mergeCell ref="AJ8:AK8"/>
    <mergeCell ref="AL7:AQ7"/>
    <mergeCell ref="AL8:AM8"/>
    <mergeCell ref="AN8:AO8"/>
    <mergeCell ref="AP8:AQ8"/>
    <mergeCell ref="BJ8:BK8"/>
    <mergeCell ref="BL8:BM8"/>
    <mergeCell ref="BN8:BO8"/>
    <mergeCell ref="AR7:AW7"/>
    <mergeCell ref="AR8:AS8"/>
    <mergeCell ref="AT8:AU8"/>
    <mergeCell ref="AV8:AW8"/>
    <mergeCell ref="AX7:BC7"/>
    <mergeCell ref="AX8:AY8"/>
    <mergeCell ref="BP7:BU7"/>
    <mergeCell ref="BP8:BQ8"/>
    <mergeCell ref="BR8:BS8"/>
    <mergeCell ref="BT8:BU8"/>
    <mergeCell ref="R22:S22"/>
    <mergeCell ref="T22:U22"/>
    <mergeCell ref="V22:W22"/>
    <mergeCell ref="X22:Y22"/>
    <mergeCell ref="BD7:BI7"/>
    <mergeCell ref="BD8:BE8"/>
    <mergeCell ref="BF8:BG8"/>
    <mergeCell ref="BH8:BI8"/>
    <mergeCell ref="AZ8:BA8"/>
    <mergeCell ref="BB8:BC8"/>
    <mergeCell ref="AF7:AK7"/>
    <mergeCell ref="BJ7:BO7"/>
    <mergeCell ref="H8:I8"/>
    <mergeCell ref="J8:K8"/>
    <mergeCell ref="L8:M8"/>
    <mergeCell ref="P22:Q22"/>
    <mergeCell ref="N7:S7"/>
    <mergeCell ref="N8:O8"/>
    <mergeCell ref="P8:Q8"/>
    <mergeCell ref="R8:S8"/>
    <mergeCell ref="A8:A9"/>
    <mergeCell ref="A22:A23"/>
    <mergeCell ref="A3:G4"/>
    <mergeCell ref="A61:F62"/>
    <mergeCell ref="N22:O22"/>
    <mergeCell ref="B22:C22"/>
    <mergeCell ref="D22:E22"/>
    <mergeCell ref="F22:G22"/>
    <mergeCell ref="H22:I22"/>
    <mergeCell ref="J22:K22"/>
    <mergeCell ref="L22:M22"/>
    <mergeCell ref="B8:C8"/>
    <mergeCell ref="D8:E8"/>
    <mergeCell ref="F8:G8"/>
    <mergeCell ref="B7:G7"/>
    <mergeCell ref="H7:M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8"/>
  <sheetViews>
    <sheetView zoomScaleNormal="100" workbookViewId="0">
      <selection activeCell="A3" sqref="A3:E4"/>
    </sheetView>
  </sheetViews>
  <sheetFormatPr baseColWidth="10" defaultColWidth="33" defaultRowHeight="12.75" x14ac:dyDescent="0.2"/>
  <cols>
    <col min="1" max="1" width="7.42578125" style="24" bestFit="1" customWidth="1"/>
    <col min="2" max="2" width="54.85546875" style="24" customWidth="1"/>
    <col min="3" max="3" width="17.28515625" style="24" bestFit="1" customWidth="1"/>
    <col min="4" max="4" width="14.42578125" style="24" customWidth="1"/>
    <col min="5" max="5" width="13.5703125" style="24" bestFit="1" customWidth="1"/>
    <col min="6" max="6" width="14" style="24" customWidth="1"/>
    <col min="7" max="7" width="10.140625" style="24" bestFit="1" customWidth="1"/>
    <col min="8" max="8" width="16.5703125" style="24" customWidth="1"/>
    <col min="9" max="16384" width="33" style="24"/>
  </cols>
  <sheetData>
    <row r="1" spans="1:8" ht="15.75" x14ac:dyDescent="0.25">
      <c r="A1" s="25" t="s">
        <v>107</v>
      </c>
    </row>
    <row r="2" spans="1:8" ht="15.75" x14ac:dyDescent="0.25">
      <c r="A2" s="25"/>
    </row>
    <row r="3" spans="1:8" ht="17.25" customHeight="1" x14ac:dyDescent="0.2">
      <c r="A3" s="123" t="s">
        <v>151</v>
      </c>
      <c r="B3" s="123"/>
      <c r="C3" s="123"/>
      <c r="D3" s="123"/>
      <c r="E3" s="123"/>
    </row>
    <row r="4" spans="1:8" x14ac:dyDescent="0.2">
      <c r="A4" s="123"/>
      <c r="B4" s="123"/>
      <c r="C4" s="123"/>
      <c r="D4" s="123"/>
      <c r="E4" s="123"/>
    </row>
    <row r="7" spans="1:8" x14ac:dyDescent="0.2">
      <c r="A7" s="139" t="s">
        <v>152</v>
      </c>
      <c r="B7" s="139"/>
      <c r="C7" s="139"/>
      <c r="D7" s="139"/>
      <c r="E7" s="139"/>
      <c r="F7" s="139"/>
      <c r="G7" s="139"/>
      <c r="H7" s="139"/>
    </row>
    <row r="8" spans="1:8" x14ac:dyDescent="0.2">
      <c r="A8" s="45"/>
      <c r="B8" s="42"/>
      <c r="C8" s="139" t="s">
        <v>26</v>
      </c>
      <c r="D8" s="139"/>
      <c r="E8" s="139" t="s">
        <v>27</v>
      </c>
      <c r="F8" s="139"/>
      <c r="G8" s="139" t="s">
        <v>60</v>
      </c>
      <c r="H8" s="139"/>
    </row>
    <row r="9" spans="1:8" ht="25.5" x14ac:dyDescent="0.2">
      <c r="A9" s="43" t="s">
        <v>86</v>
      </c>
      <c r="B9" s="30" t="s">
        <v>87</v>
      </c>
      <c r="C9" s="46" t="s">
        <v>45</v>
      </c>
      <c r="D9" s="30" t="s">
        <v>88</v>
      </c>
      <c r="E9" s="46" t="s">
        <v>47</v>
      </c>
      <c r="F9" s="30" t="s">
        <v>89</v>
      </c>
      <c r="G9" s="46" t="s">
        <v>49</v>
      </c>
      <c r="H9" s="30" t="s">
        <v>50</v>
      </c>
    </row>
    <row r="10" spans="1:8" x14ac:dyDescent="0.2">
      <c r="A10" s="44" t="s">
        <v>90</v>
      </c>
      <c r="B10" s="105" t="s">
        <v>153</v>
      </c>
      <c r="C10" s="116">
        <v>1999</v>
      </c>
      <c r="D10" s="117">
        <f>C10/G10</f>
        <v>8.9304860614724799E-2</v>
      </c>
      <c r="E10" s="116">
        <v>20385</v>
      </c>
      <c r="F10" s="117">
        <f>E10/G10</f>
        <v>0.91069513938527524</v>
      </c>
      <c r="G10" s="116">
        <f t="shared" ref="G10:G19" si="0">C10+E10</f>
        <v>22384</v>
      </c>
      <c r="H10" s="101">
        <f>G10/$G$20</f>
        <v>0.26339385524163655</v>
      </c>
    </row>
    <row r="11" spans="1:8" x14ac:dyDescent="0.2">
      <c r="A11" s="44" t="s">
        <v>91</v>
      </c>
      <c r="B11" s="115" t="s">
        <v>154</v>
      </c>
      <c r="C11" s="116">
        <v>3167</v>
      </c>
      <c r="D11" s="117">
        <f t="shared" ref="D11:D20" si="1">C11/G11</f>
        <v>0.17066336153473083</v>
      </c>
      <c r="E11" s="116">
        <v>15390</v>
      </c>
      <c r="F11" s="117">
        <f t="shared" ref="F11:F20" si="2">E11/G11</f>
        <v>0.82933663846526917</v>
      </c>
      <c r="G11" s="116">
        <f t="shared" si="0"/>
        <v>18557</v>
      </c>
      <c r="H11" s="101">
        <f>G11/$G$20</f>
        <v>0.21836131932268807</v>
      </c>
    </row>
    <row r="12" spans="1:8" x14ac:dyDescent="0.2">
      <c r="A12" s="44" t="s">
        <v>92</v>
      </c>
      <c r="B12" s="115" t="s">
        <v>155</v>
      </c>
      <c r="C12" s="116">
        <v>3390</v>
      </c>
      <c r="D12" s="117">
        <f t="shared" si="1"/>
        <v>0.26151353853274706</v>
      </c>
      <c r="E12" s="116">
        <v>9573</v>
      </c>
      <c r="F12" s="117">
        <f t="shared" si="2"/>
        <v>0.73848646146725294</v>
      </c>
      <c r="G12" s="116">
        <f t="shared" si="0"/>
        <v>12963</v>
      </c>
      <c r="H12" s="101">
        <f>G12/$G$20</f>
        <v>0.15253638963086735</v>
      </c>
    </row>
    <row r="13" spans="1:8" x14ac:dyDescent="0.2">
      <c r="A13" s="44" t="s">
        <v>93</v>
      </c>
      <c r="B13" s="105" t="s">
        <v>156</v>
      </c>
      <c r="C13" s="116">
        <v>3580</v>
      </c>
      <c r="D13" s="117">
        <f t="shared" si="1"/>
        <v>0.32333815028901736</v>
      </c>
      <c r="E13" s="116">
        <v>7492</v>
      </c>
      <c r="F13" s="117">
        <f t="shared" si="2"/>
        <v>0.67666184971098264</v>
      </c>
      <c r="G13" s="116">
        <f t="shared" si="0"/>
        <v>11072</v>
      </c>
      <c r="H13" s="101">
        <f>G13/$G$20</f>
        <v>0.13028488050551287</v>
      </c>
    </row>
    <row r="14" spans="1:8" x14ac:dyDescent="0.2">
      <c r="A14" s="44" t="s">
        <v>94</v>
      </c>
      <c r="B14" s="105" t="s">
        <v>157</v>
      </c>
      <c r="C14" s="116">
        <v>4456</v>
      </c>
      <c r="D14" s="117">
        <f t="shared" si="1"/>
        <v>0.82871489678259247</v>
      </c>
      <c r="E14" s="116">
        <v>921</v>
      </c>
      <c r="F14" s="117">
        <f t="shared" si="2"/>
        <v>0.17128510321740748</v>
      </c>
      <c r="G14" s="116">
        <f t="shared" si="0"/>
        <v>5377</v>
      </c>
      <c r="H14" s="101">
        <f t="shared" ref="H11:H19" si="3">G14/$G$20</f>
        <v>6.327147782497676E-2</v>
      </c>
    </row>
    <row r="15" spans="1:8" x14ac:dyDescent="0.2">
      <c r="A15" s="44" t="s">
        <v>95</v>
      </c>
      <c r="B15" s="115" t="s">
        <v>158</v>
      </c>
      <c r="C15" s="116">
        <v>4815</v>
      </c>
      <c r="D15" s="117">
        <f t="shared" si="1"/>
        <v>0.94727523116269918</v>
      </c>
      <c r="E15" s="116">
        <v>268</v>
      </c>
      <c r="F15" s="117">
        <f t="shared" si="2"/>
        <v>5.2724768837300803E-2</v>
      </c>
      <c r="G15" s="116">
        <f t="shared" si="0"/>
        <v>5083</v>
      </c>
      <c r="H15" s="101">
        <f t="shared" si="3"/>
        <v>5.9811962392478497E-2</v>
      </c>
    </row>
    <row r="16" spans="1:8" x14ac:dyDescent="0.2">
      <c r="A16" s="44" t="s">
        <v>96</v>
      </c>
      <c r="B16" s="115" t="s">
        <v>159</v>
      </c>
      <c r="C16" s="116">
        <v>2581</v>
      </c>
      <c r="D16" s="117">
        <f t="shared" si="1"/>
        <v>0.89680333564975678</v>
      </c>
      <c r="E16" s="116">
        <v>297</v>
      </c>
      <c r="F16" s="117">
        <f t="shared" si="2"/>
        <v>0.10319666435024323</v>
      </c>
      <c r="G16" s="116">
        <f t="shared" si="0"/>
        <v>2878</v>
      </c>
      <c r="H16" s="101">
        <f t="shared" si="3"/>
        <v>3.386559664874151E-2</v>
      </c>
    </row>
    <row r="17" spans="1:8" x14ac:dyDescent="0.2">
      <c r="A17" s="44" t="s">
        <v>97</v>
      </c>
      <c r="B17" s="115" t="s">
        <v>160</v>
      </c>
      <c r="C17" s="116">
        <v>1797</v>
      </c>
      <c r="D17" s="117">
        <f t="shared" si="1"/>
        <v>0.67531003382187149</v>
      </c>
      <c r="E17" s="116">
        <v>864</v>
      </c>
      <c r="F17" s="117">
        <f t="shared" si="2"/>
        <v>0.32468996617812851</v>
      </c>
      <c r="G17" s="116">
        <f t="shared" si="0"/>
        <v>2661</v>
      </c>
      <c r="H17" s="101">
        <f t="shared" si="3"/>
        <v>3.1312144781897554E-2</v>
      </c>
    </row>
    <row r="18" spans="1:8" x14ac:dyDescent="0.2">
      <c r="A18" s="44" t="s">
        <v>98</v>
      </c>
      <c r="B18" s="115" t="s">
        <v>161</v>
      </c>
      <c r="C18" s="116">
        <v>732</v>
      </c>
      <c r="D18" s="117">
        <f t="shared" si="1"/>
        <v>0.30235439900867411</v>
      </c>
      <c r="E18" s="116">
        <v>1689</v>
      </c>
      <c r="F18" s="117">
        <f t="shared" si="2"/>
        <v>0.69764560099132589</v>
      </c>
      <c r="G18" s="116">
        <f t="shared" si="0"/>
        <v>2421</v>
      </c>
      <c r="H18" s="101">
        <f t="shared" si="3"/>
        <v>2.8488050551286729E-2</v>
      </c>
    </row>
    <row r="19" spans="1:8" x14ac:dyDescent="0.2">
      <c r="A19" s="43" t="s">
        <v>99</v>
      </c>
      <c r="B19" s="115" t="s">
        <v>162</v>
      </c>
      <c r="C19" s="116">
        <v>1002</v>
      </c>
      <c r="D19" s="117">
        <f t="shared" si="1"/>
        <v>0.63137996219281667</v>
      </c>
      <c r="E19" s="116">
        <v>585</v>
      </c>
      <c r="F19" s="117">
        <f t="shared" si="2"/>
        <v>0.36862003780718339</v>
      </c>
      <c r="G19" s="116">
        <f t="shared" si="0"/>
        <v>1587</v>
      </c>
      <c r="H19" s="101">
        <f t="shared" si="3"/>
        <v>1.8674323099914101E-2</v>
      </c>
    </row>
    <row r="20" spans="1:8" ht="15" x14ac:dyDescent="0.25">
      <c r="A20" s="32"/>
      <c r="B20" s="33" t="s">
        <v>112</v>
      </c>
      <c r="C20" s="119">
        <f>SUM(C10:C19)</f>
        <v>27519</v>
      </c>
      <c r="D20" s="120">
        <f t="shared" si="1"/>
        <v>0.32381770471741406</v>
      </c>
      <c r="E20" s="119">
        <f>SUM(E10:E19)</f>
        <v>57464</v>
      </c>
      <c r="F20" s="120">
        <f t="shared" si="2"/>
        <v>0.67618229528258589</v>
      </c>
      <c r="G20" s="119">
        <f>SUM(G10:G19)</f>
        <v>84983</v>
      </c>
      <c r="H20" s="120">
        <f>G20/$G$20</f>
        <v>1</v>
      </c>
    </row>
    <row r="42" spans="2:7" ht="12.75" customHeight="1" x14ac:dyDescent="0.2">
      <c r="F42" s="56"/>
      <c r="G42" s="56"/>
    </row>
    <row r="43" spans="2:7" x14ac:dyDescent="0.2">
      <c r="F43" s="56"/>
      <c r="G43" s="56"/>
    </row>
    <row r="44" spans="2:7" x14ac:dyDescent="0.2">
      <c r="B44" s="56"/>
      <c r="C44" s="56"/>
      <c r="D44" s="56"/>
      <c r="E44" s="56"/>
      <c r="F44" s="56"/>
      <c r="G44" s="56"/>
    </row>
    <row r="45" spans="2:7" ht="12.75" customHeight="1" x14ac:dyDescent="0.2"/>
    <row r="47" spans="2:7" ht="19.5" customHeight="1" x14ac:dyDescent="0.2">
      <c r="B47" s="131" t="s">
        <v>150</v>
      </c>
      <c r="C47" s="131"/>
      <c r="D47" s="131"/>
      <c r="E47" s="131"/>
    </row>
    <row r="48" spans="2:7" x14ac:dyDescent="0.2">
      <c r="B48" s="131"/>
      <c r="C48" s="131"/>
      <c r="D48" s="131"/>
      <c r="E48" s="131"/>
    </row>
  </sheetData>
  <mergeCells count="6">
    <mergeCell ref="B47:E48"/>
    <mergeCell ref="A3:E4"/>
    <mergeCell ref="A7:H7"/>
    <mergeCell ref="C8:D8"/>
    <mergeCell ref="E8:F8"/>
    <mergeCell ref="G8:H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7"/>
  <sheetViews>
    <sheetView workbookViewId="0">
      <selection activeCell="A4" sqref="A4:C4"/>
    </sheetView>
  </sheetViews>
  <sheetFormatPr baseColWidth="10" defaultRowHeight="12.75" x14ac:dyDescent="0.2"/>
  <cols>
    <col min="1" max="1" width="46" style="24" customWidth="1"/>
    <col min="2" max="16384" width="11.42578125" style="24"/>
  </cols>
  <sheetData>
    <row r="1" spans="1:40" s="59" customFormat="1" ht="15.75" x14ac:dyDescent="0.25">
      <c r="A1" s="83" t="s">
        <v>107</v>
      </c>
    </row>
    <row r="2" spans="1:40" s="59" customFormat="1" x14ac:dyDescent="0.2"/>
    <row r="3" spans="1:40" s="59" customFormat="1" x14ac:dyDescent="0.2"/>
    <row r="4" spans="1:40" s="59" customFormat="1" ht="16.5" customHeight="1" x14ac:dyDescent="0.25">
      <c r="A4" s="147" t="s">
        <v>163</v>
      </c>
      <c r="B4" s="147"/>
      <c r="C4" s="147"/>
      <c r="D4" s="65"/>
      <c r="E4" s="65"/>
    </row>
    <row r="5" spans="1:40" s="59" customFormat="1" ht="12.75" customHeight="1" x14ac:dyDescent="0.25">
      <c r="A5" s="65"/>
      <c r="B5" s="65"/>
      <c r="C5" s="65"/>
      <c r="D5" s="65"/>
      <c r="E5" s="65"/>
    </row>
    <row r="7" spans="1:40" ht="15" x14ac:dyDescent="0.25">
      <c r="A7" s="148" t="s">
        <v>109</v>
      </c>
      <c r="B7" s="146" t="s">
        <v>22</v>
      </c>
      <c r="C7" s="146"/>
      <c r="D7" s="146"/>
      <c r="E7" s="146" t="s">
        <v>40</v>
      </c>
      <c r="F7" s="146"/>
      <c r="G7" s="146"/>
      <c r="H7" s="146" t="s">
        <v>39</v>
      </c>
      <c r="I7" s="146"/>
      <c r="J7" s="146"/>
      <c r="K7" s="146" t="s">
        <v>38</v>
      </c>
      <c r="L7" s="146"/>
      <c r="M7" s="146"/>
      <c r="N7" s="146" t="s">
        <v>37</v>
      </c>
      <c r="O7" s="146"/>
      <c r="P7" s="146"/>
      <c r="Q7" s="146" t="s">
        <v>36</v>
      </c>
      <c r="R7" s="146"/>
      <c r="S7" s="146"/>
      <c r="T7" s="146" t="s">
        <v>35</v>
      </c>
      <c r="U7" s="146"/>
      <c r="V7" s="146"/>
      <c r="W7" s="146" t="s">
        <v>34</v>
      </c>
      <c r="X7" s="146"/>
      <c r="Y7" s="146"/>
      <c r="Z7" s="146" t="s">
        <v>33</v>
      </c>
      <c r="AA7" s="146"/>
      <c r="AB7" s="146"/>
      <c r="AC7" s="146" t="s">
        <v>32</v>
      </c>
      <c r="AD7" s="146"/>
      <c r="AE7" s="146"/>
      <c r="AF7" s="146" t="s">
        <v>31</v>
      </c>
      <c r="AG7" s="146"/>
      <c r="AH7" s="146"/>
      <c r="AI7" s="146" t="s">
        <v>30</v>
      </c>
      <c r="AJ7" s="146"/>
      <c r="AK7" s="146"/>
      <c r="AL7" s="58"/>
      <c r="AM7" s="58"/>
      <c r="AN7" s="58"/>
    </row>
    <row r="8" spans="1:40" x14ac:dyDescent="0.2">
      <c r="A8" s="148"/>
      <c r="B8" s="60" t="s">
        <v>44</v>
      </c>
      <c r="C8" s="60" t="s">
        <v>2</v>
      </c>
      <c r="D8" s="60" t="s">
        <v>3</v>
      </c>
      <c r="E8" s="60" t="s">
        <v>44</v>
      </c>
      <c r="F8" s="60" t="s">
        <v>2</v>
      </c>
      <c r="G8" s="60" t="s">
        <v>3</v>
      </c>
      <c r="H8" s="60" t="s">
        <v>44</v>
      </c>
      <c r="I8" s="60" t="s">
        <v>2</v>
      </c>
      <c r="J8" s="60" t="s">
        <v>3</v>
      </c>
      <c r="K8" s="60" t="s">
        <v>44</v>
      </c>
      <c r="L8" s="60" t="s">
        <v>2</v>
      </c>
      <c r="M8" s="60" t="s">
        <v>3</v>
      </c>
      <c r="N8" s="60" t="s">
        <v>44</v>
      </c>
      <c r="O8" s="60" t="s">
        <v>2</v>
      </c>
      <c r="P8" s="60" t="s">
        <v>3</v>
      </c>
      <c r="Q8" s="60" t="s">
        <v>44</v>
      </c>
      <c r="R8" s="60" t="s">
        <v>2</v>
      </c>
      <c r="S8" s="60" t="s">
        <v>3</v>
      </c>
      <c r="T8" s="60" t="s">
        <v>44</v>
      </c>
      <c r="U8" s="60" t="s">
        <v>2</v>
      </c>
      <c r="V8" s="60" t="s">
        <v>3</v>
      </c>
      <c r="W8" s="60" t="s">
        <v>44</v>
      </c>
      <c r="X8" s="60" t="s">
        <v>2</v>
      </c>
      <c r="Y8" s="60" t="s">
        <v>3</v>
      </c>
      <c r="Z8" s="60" t="s">
        <v>44</v>
      </c>
      <c r="AA8" s="60" t="s">
        <v>2</v>
      </c>
      <c r="AB8" s="60" t="s">
        <v>3</v>
      </c>
      <c r="AC8" s="60" t="s">
        <v>44</v>
      </c>
      <c r="AD8" s="60" t="s">
        <v>2</v>
      </c>
      <c r="AE8" s="60" t="s">
        <v>3</v>
      </c>
      <c r="AF8" s="60" t="s">
        <v>44</v>
      </c>
      <c r="AG8" s="60" t="s">
        <v>2</v>
      </c>
      <c r="AH8" s="60" t="s">
        <v>3</v>
      </c>
      <c r="AI8" s="60" t="s">
        <v>44</v>
      </c>
      <c r="AJ8" s="60" t="s">
        <v>2</v>
      </c>
      <c r="AK8" s="60" t="s">
        <v>3</v>
      </c>
      <c r="AL8" s="59"/>
      <c r="AM8" s="59"/>
      <c r="AN8" s="59"/>
    </row>
    <row r="9" spans="1:40" ht="15" x14ac:dyDescent="0.25">
      <c r="A9" s="105" t="s">
        <v>153</v>
      </c>
      <c r="B9" s="104">
        <v>186</v>
      </c>
      <c r="C9" s="104">
        <v>2002</v>
      </c>
      <c r="D9" s="118">
        <v>2188</v>
      </c>
      <c r="E9" s="104">
        <v>176</v>
      </c>
      <c r="F9" s="104">
        <v>1981</v>
      </c>
      <c r="G9" s="118">
        <v>2157</v>
      </c>
      <c r="H9" s="104">
        <v>178</v>
      </c>
      <c r="I9" s="104">
        <v>1986</v>
      </c>
      <c r="J9" s="118">
        <v>2164</v>
      </c>
      <c r="K9" s="104">
        <v>177</v>
      </c>
      <c r="L9" s="104">
        <v>1984</v>
      </c>
      <c r="M9" s="118">
        <v>2161</v>
      </c>
      <c r="N9" s="104">
        <v>177</v>
      </c>
      <c r="O9" s="104">
        <v>1976</v>
      </c>
      <c r="P9" s="118">
        <v>2153</v>
      </c>
      <c r="Q9" s="104">
        <v>179</v>
      </c>
      <c r="R9" s="104">
        <v>1939</v>
      </c>
      <c r="S9" s="118">
        <v>2118</v>
      </c>
      <c r="T9" s="104">
        <v>165</v>
      </c>
      <c r="U9" s="104">
        <v>1813</v>
      </c>
      <c r="V9" s="118">
        <v>1978</v>
      </c>
      <c r="W9" s="104">
        <v>152</v>
      </c>
      <c r="X9" s="104">
        <v>1695</v>
      </c>
      <c r="Y9" s="118">
        <v>1847</v>
      </c>
      <c r="Z9" s="104">
        <v>140</v>
      </c>
      <c r="AA9" s="104">
        <v>1689</v>
      </c>
      <c r="AB9" s="118">
        <v>1829</v>
      </c>
      <c r="AC9" s="104">
        <v>152</v>
      </c>
      <c r="AD9" s="104">
        <v>1740</v>
      </c>
      <c r="AE9" s="118">
        <v>1892</v>
      </c>
      <c r="AF9" s="104">
        <v>158</v>
      </c>
      <c r="AG9" s="104">
        <v>1710</v>
      </c>
      <c r="AH9" s="118">
        <v>1868</v>
      </c>
      <c r="AI9" s="104">
        <v>159</v>
      </c>
      <c r="AJ9" s="104">
        <v>1686</v>
      </c>
      <c r="AK9" s="118">
        <v>1845</v>
      </c>
      <c r="AL9" s="58"/>
      <c r="AM9" s="58"/>
      <c r="AN9" s="58"/>
    </row>
    <row r="10" spans="1:40" ht="15" x14ac:dyDescent="0.25">
      <c r="A10" s="105" t="s">
        <v>154</v>
      </c>
      <c r="B10" s="37">
        <v>333</v>
      </c>
      <c r="C10" s="37">
        <v>1529</v>
      </c>
      <c r="D10" s="118">
        <v>1862</v>
      </c>
      <c r="E10" s="37">
        <v>315</v>
      </c>
      <c r="F10" s="37">
        <v>1527</v>
      </c>
      <c r="G10" s="118">
        <v>1842</v>
      </c>
      <c r="H10" s="37">
        <v>314</v>
      </c>
      <c r="I10" s="37">
        <v>1498</v>
      </c>
      <c r="J10" s="118">
        <v>1812</v>
      </c>
      <c r="K10" s="37">
        <v>303</v>
      </c>
      <c r="L10" s="37">
        <v>1530</v>
      </c>
      <c r="M10" s="118">
        <v>1833</v>
      </c>
      <c r="N10" s="37">
        <v>296</v>
      </c>
      <c r="O10" s="37">
        <v>1495</v>
      </c>
      <c r="P10" s="118">
        <v>1791</v>
      </c>
      <c r="Q10" s="37">
        <v>295</v>
      </c>
      <c r="R10" s="37">
        <v>1468</v>
      </c>
      <c r="S10" s="118">
        <v>1763</v>
      </c>
      <c r="T10" s="37">
        <v>262</v>
      </c>
      <c r="U10" s="37">
        <v>1359</v>
      </c>
      <c r="V10" s="118">
        <v>1621</v>
      </c>
      <c r="W10" s="37">
        <v>239</v>
      </c>
      <c r="X10" s="37">
        <v>1280</v>
      </c>
      <c r="Y10" s="118">
        <v>1519</v>
      </c>
      <c r="Z10" s="37">
        <v>224</v>
      </c>
      <c r="AA10" s="37">
        <v>1249</v>
      </c>
      <c r="AB10" s="118">
        <v>1473</v>
      </c>
      <c r="AC10" s="37">
        <v>256</v>
      </c>
      <c r="AD10" s="37">
        <v>1289</v>
      </c>
      <c r="AE10" s="118">
        <v>1545</v>
      </c>
      <c r="AF10" s="37">
        <v>249</v>
      </c>
      <c r="AG10" s="37">
        <v>1272</v>
      </c>
      <c r="AH10" s="118">
        <v>1521</v>
      </c>
      <c r="AI10" s="37">
        <v>228</v>
      </c>
      <c r="AJ10" s="37">
        <v>1237</v>
      </c>
      <c r="AK10" s="118">
        <v>1465</v>
      </c>
      <c r="AL10" s="58"/>
      <c r="AM10" s="58"/>
      <c r="AN10" s="58"/>
    </row>
    <row r="11" spans="1:40" ht="15" x14ac:dyDescent="0.25">
      <c r="A11" s="105" t="s">
        <v>155</v>
      </c>
      <c r="B11" s="37">
        <v>317</v>
      </c>
      <c r="C11" s="37">
        <v>903</v>
      </c>
      <c r="D11" s="118">
        <v>1220</v>
      </c>
      <c r="E11" s="37">
        <v>320</v>
      </c>
      <c r="F11" s="37">
        <v>911</v>
      </c>
      <c r="G11" s="118">
        <v>1231</v>
      </c>
      <c r="H11" s="37">
        <v>307</v>
      </c>
      <c r="I11" s="37">
        <v>914</v>
      </c>
      <c r="J11" s="118">
        <v>1221</v>
      </c>
      <c r="K11" s="37">
        <v>310</v>
      </c>
      <c r="L11" s="37">
        <v>920</v>
      </c>
      <c r="M11" s="118">
        <v>1230</v>
      </c>
      <c r="N11" s="37">
        <v>305</v>
      </c>
      <c r="O11" s="37">
        <v>906</v>
      </c>
      <c r="P11" s="118">
        <v>1211</v>
      </c>
      <c r="Q11" s="37">
        <v>299</v>
      </c>
      <c r="R11" s="37">
        <v>884</v>
      </c>
      <c r="S11" s="118">
        <v>1183</v>
      </c>
      <c r="T11" s="37">
        <v>285</v>
      </c>
      <c r="U11" s="37">
        <v>846</v>
      </c>
      <c r="V11" s="118">
        <v>1131</v>
      </c>
      <c r="W11" s="37">
        <v>271</v>
      </c>
      <c r="X11" s="37">
        <v>831</v>
      </c>
      <c r="Y11" s="118">
        <v>1102</v>
      </c>
      <c r="Z11" s="37">
        <v>273</v>
      </c>
      <c r="AA11" s="37">
        <v>803</v>
      </c>
      <c r="AB11" s="118">
        <v>1076</v>
      </c>
      <c r="AC11" s="37">
        <v>287</v>
      </c>
      <c r="AD11" s="37">
        <v>803</v>
      </c>
      <c r="AE11" s="118">
        <v>1090</v>
      </c>
      <c r="AF11" s="37">
        <v>284</v>
      </c>
      <c r="AG11" s="37">
        <v>812</v>
      </c>
      <c r="AH11" s="118">
        <v>1096</v>
      </c>
      <c r="AI11" s="37">
        <v>263</v>
      </c>
      <c r="AJ11" s="37">
        <v>757</v>
      </c>
      <c r="AK11" s="118">
        <v>1020</v>
      </c>
      <c r="AL11" s="58"/>
      <c r="AM11" s="58"/>
      <c r="AN11" s="58"/>
    </row>
    <row r="12" spans="1:40" ht="15" x14ac:dyDescent="0.25">
      <c r="A12" s="105" t="s">
        <v>156</v>
      </c>
      <c r="B12" s="37">
        <v>355</v>
      </c>
      <c r="C12" s="37">
        <v>233</v>
      </c>
      <c r="D12" s="118">
        <v>588</v>
      </c>
      <c r="E12" s="37">
        <v>352</v>
      </c>
      <c r="F12" s="37">
        <v>237</v>
      </c>
      <c r="G12" s="118">
        <v>589</v>
      </c>
      <c r="H12" s="37">
        <v>358</v>
      </c>
      <c r="I12" s="37">
        <v>231</v>
      </c>
      <c r="J12" s="118">
        <v>589</v>
      </c>
      <c r="K12" s="37">
        <v>347</v>
      </c>
      <c r="L12" s="37">
        <v>226</v>
      </c>
      <c r="M12" s="118">
        <v>573</v>
      </c>
      <c r="N12" s="37">
        <v>359</v>
      </c>
      <c r="O12" s="37">
        <v>204</v>
      </c>
      <c r="P12" s="118">
        <v>563</v>
      </c>
      <c r="Q12" s="37">
        <v>326</v>
      </c>
      <c r="R12" s="37">
        <v>219</v>
      </c>
      <c r="S12" s="118">
        <v>545</v>
      </c>
      <c r="T12" s="37">
        <v>291</v>
      </c>
      <c r="U12" s="37">
        <v>210</v>
      </c>
      <c r="V12" s="118">
        <v>501</v>
      </c>
      <c r="W12" s="37">
        <v>274</v>
      </c>
      <c r="X12" s="37">
        <v>196</v>
      </c>
      <c r="Y12" s="118">
        <v>470</v>
      </c>
      <c r="Z12" s="37">
        <v>245</v>
      </c>
      <c r="AA12" s="37">
        <v>187</v>
      </c>
      <c r="AB12" s="118">
        <v>432</v>
      </c>
      <c r="AC12" s="37">
        <v>258</v>
      </c>
      <c r="AD12" s="37">
        <v>195</v>
      </c>
      <c r="AE12" s="118">
        <v>453</v>
      </c>
      <c r="AF12" s="37">
        <v>254</v>
      </c>
      <c r="AG12" s="37">
        <v>190</v>
      </c>
      <c r="AH12" s="118">
        <v>444</v>
      </c>
      <c r="AI12" s="37">
        <v>252</v>
      </c>
      <c r="AJ12" s="37">
        <v>186</v>
      </c>
      <c r="AK12" s="118">
        <v>438</v>
      </c>
      <c r="AL12" s="58"/>
      <c r="AM12" s="58"/>
      <c r="AN12" s="58"/>
    </row>
    <row r="13" spans="1:40" ht="15" x14ac:dyDescent="0.25">
      <c r="A13" s="105" t="s">
        <v>157</v>
      </c>
      <c r="B13" s="37">
        <v>413</v>
      </c>
      <c r="C13" s="37">
        <v>228</v>
      </c>
      <c r="D13" s="118">
        <v>641</v>
      </c>
      <c r="E13" s="37">
        <v>399</v>
      </c>
      <c r="F13" s="37">
        <v>218</v>
      </c>
      <c r="G13" s="118">
        <v>617</v>
      </c>
      <c r="H13" s="37">
        <v>368</v>
      </c>
      <c r="I13" s="37">
        <v>211</v>
      </c>
      <c r="J13" s="118">
        <v>579</v>
      </c>
      <c r="K13" s="37">
        <v>473</v>
      </c>
      <c r="L13" s="37">
        <v>9</v>
      </c>
      <c r="M13" s="118">
        <v>482</v>
      </c>
      <c r="N13" s="37">
        <v>346</v>
      </c>
      <c r="O13" s="37">
        <v>220</v>
      </c>
      <c r="P13" s="118">
        <v>566</v>
      </c>
      <c r="Q13" s="37">
        <v>347</v>
      </c>
      <c r="R13" s="37">
        <v>205</v>
      </c>
      <c r="S13" s="118">
        <v>552</v>
      </c>
      <c r="T13" s="37">
        <v>320</v>
      </c>
      <c r="U13" s="37">
        <v>165</v>
      </c>
      <c r="V13" s="118">
        <v>485</v>
      </c>
      <c r="W13" s="37">
        <v>299</v>
      </c>
      <c r="X13" s="37">
        <v>159</v>
      </c>
      <c r="Y13" s="118">
        <v>458</v>
      </c>
      <c r="Z13" s="37">
        <v>265</v>
      </c>
      <c r="AA13" s="37">
        <v>154</v>
      </c>
      <c r="AB13" s="118">
        <v>419</v>
      </c>
      <c r="AC13" s="37">
        <v>270</v>
      </c>
      <c r="AD13" s="37">
        <v>166</v>
      </c>
      <c r="AE13" s="118">
        <v>436</v>
      </c>
      <c r="AF13" s="37">
        <v>261</v>
      </c>
      <c r="AG13" s="37">
        <v>167</v>
      </c>
      <c r="AH13" s="118">
        <v>428</v>
      </c>
      <c r="AI13" s="37">
        <v>264</v>
      </c>
      <c r="AJ13" s="37">
        <v>148</v>
      </c>
      <c r="AK13" s="118">
        <v>412</v>
      </c>
      <c r="AL13" s="58"/>
      <c r="AM13" s="58"/>
      <c r="AN13" s="58"/>
    </row>
    <row r="14" spans="1:40" ht="15" x14ac:dyDescent="0.25">
      <c r="A14" s="105" t="s">
        <v>158</v>
      </c>
      <c r="B14" s="37">
        <v>492</v>
      </c>
      <c r="C14" s="37">
        <v>13</v>
      </c>
      <c r="D14" s="118">
        <v>505</v>
      </c>
      <c r="E14" s="37">
        <v>482</v>
      </c>
      <c r="F14" s="37">
        <v>10</v>
      </c>
      <c r="G14" s="118">
        <v>492</v>
      </c>
      <c r="H14" s="37">
        <v>479</v>
      </c>
      <c r="I14" s="37">
        <v>10</v>
      </c>
      <c r="J14" s="118">
        <v>489</v>
      </c>
      <c r="K14" s="37">
        <v>373</v>
      </c>
      <c r="L14" s="37">
        <v>211</v>
      </c>
      <c r="M14" s="118">
        <v>584</v>
      </c>
      <c r="N14" s="37">
        <v>448</v>
      </c>
      <c r="O14" s="37">
        <v>11</v>
      </c>
      <c r="P14" s="118">
        <v>459</v>
      </c>
      <c r="Q14" s="37">
        <v>429</v>
      </c>
      <c r="R14" s="37">
        <v>10</v>
      </c>
      <c r="S14" s="118">
        <v>439</v>
      </c>
      <c r="T14" s="37">
        <v>409</v>
      </c>
      <c r="U14" s="37">
        <v>8</v>
      </c>
      <c r="V14" s="118">
        <v>417</v>
      </c>
      <c r="W14" s="37">
        <v>393</v>
      </c>
      <c r="X14" s="37">
        <v>6</v>
      </c>
      <c r="Y14" s="118">
        <v>399</v>
      </c>
      <c r="Z14" s="37">
        <v>362</v>
      </c>
      <c r="AA14" s="37">
        <v>6</v>
      </c>
      <c r="AB14" s="118">
        <v>368</v>
      </c>
      <c r="AC14" s="37">
        <v>379</v>
      </c>
      <c r="AD14" s="37">
        <v>4</v>
      </c>
      <c r="AE14" s="118">
        <v>383</v>
      </c>
      <c r="AF14" s="37">
        <v>382</v>
      </c>
      <c r="AG14" s="37">
        <v>4</v>
      </c>
      <c r="AH14" s="118">
        <v>386</v>
      </c>
      <c r="AI14" s="37">
        <v>393</v>
      </c>
      <c r="AJ14" s="37">
        <v>4</v>
      </c>
      <c r="AK14" s="118">
        <v>397</v>
      </c>
      <c r="AL14" s="58"/>
      <c r="AM14" s="58"/>
      <c r="AN14" s="58"/>
    </row>
    <row r="15" spans="1:40" ht="26.25" x14ac:dyDescent="0.25">
      <c r="A15" s="105" t="s">
        <v>159</v>
      </c>
      <c r="B15" s="37">
        <v>264</v>
      </c>
      <c r="C15" s="37">
        <v>13</v>
      </c>
      <c r="D15" s="118">
        <v>277</v>
      </c>
      <c r="E15" s="37">
        <v>245</v>
      </c>
      <c r="F15" s="37">
        <v>14</v>
      </c>
      <c r="G15" s="118">
        <v>259</v>
      </c>
      <c r="H15" s="37">
        <v>261</v>
      </c>
      <c r="I15" s="37">
        <v>12</v>
      </c>
      <c r="J15" s="118">
        <v>273</v>
      </c>
      <c r="K15" s="37">
        <v>254</v>
      </c>
      <c r="L15" s="37">
        <v>13</v>
      </c>
      <c r="M15" s="118">
        <v>267</v>
      </c>
      <c r="N15" s="37">
        <v>242</v>
      </c>
      <c r="O15" s="37">
        <v>12</v>
      </c>
      <c r="P15" s="118">
        <v>254</v>
      </c>
      <c r="Q15" s="37">
        <v>245</v>
      </c>
      <c r="R15" s="37">
        <v>10</v>
      </c>
      <c r="S15" s="118">
        <v>255</v>
      </c>
      <c r="T15" s="37">
        <v>209</v>
      </c>
      <c r="U15" s="37">
        <v>8</v>
      </c>
      <c r="V15" s="118">
        <v>217</v>
      </c>
      <c r="W15" s="37">
        <v>179</v>
      </c>
      <c r="X15" s="37">
        <v>7</v>
      </c>
      <c r="Y15" s="118">
        <v>186</v>
      </c>
      <c r="Z15" s="37">
        <v>170</v>
      </c>
      <c r="AA15" s="37">
        <v>9</v>
      </c>
      <c r="AB15" s="118">
        <v>179</v>
      </c>
      <c r="AC15" s="37">
        <v>206</v>
      </c>
      <c r="AD15" s="37">
        <v>10</v>
      </c>
      <c r="AE15" s="118">
        <v>216</v>
      </c>
      <c r="AF15" s="37">
        <v>194</v>
      </c>
      <c r="AG15" s="37">
        <v>8</v>
      </c>
      <c r="AH15" s="118">
        <v>202</v>
      </c>
      <c r="AI15" s="37">
        <v>190</v>
      </c>
      <c r="AJ15" s="37">
        <v>8</v>
      </c>
      <c r="AK15" s="118">
        <v>198</v>
      </c>
      <c r="AL15" s="58"/>
      <c r="AM15" s="58"/>
      <c r="AN15" s="58"/>
    </row>
    <row r="16" spans="1:40" ht="15" x14ac:dyDescent="0.25">
      <c r="A16" s="105" t="s">
        <v>160</v>
      </c>
      <c r="B16" s="37">
        <v>190</v>
      </c>
      <c r="C16" s="37">
        <v>62</v>
      </c>
      <c r="D16" s="118">
        <v>252</v>
      </c>
      <c r="E16" s="37">
        <v>177</v>
      </c>
      <c r="F16" s="37">
        <v>63</v>
      </c>
      <c r="G16" s="118">
        <v>240</v>
      </c>
      <c r="H16" s="37">
        <v>176</v>
      </c>
      <c r="I16" s="37">
        <v>63</v>
      </c>
      <c r="J16" s="118">
        <v>239</v>
      </c>
      <c r="K16" s="37">
        <v>168</v>
      </c>
      <c r="L16" s="37">
        <v>65</v>
      </c>
      <c r="M16" s="118">
        <v>233</v>
      </c>
      <c r="N16" s="37">
        <v>64</v>
      </c>
      <c r="O16" s="37">
        <v>165</v>
      </c>
      <c r="P16" s="118">
        <v>229</v>
      </c>
      <c r="Q16" s="37">
        <v>155</v>
      </c>
      <c r="R16" s="37">
        <v>63</v>
      </c>
      <c r="S16" s="118">
        <v>218</v>
      </c>
      <c r="T16" s="37">
        <v>141</v>
      </c>
      <c r="U16" s="37">
        <v>57</v>
      </c>
      <c r="V16" s="118">
        <v>198</v>
      </c>
      <c r="W16" s="37">
        <v>134</v>
      </c>
      <c r="X16" s="37">
        <v>59</v>
      </c>
      <c r="Y16" s="118">
        <v>193</v>
      </c>
      <c r="Z16" s="37">
        <v>123</v>
      </c>
      <c r="AA16" s="37">
        <v>56</v>
      </c>
      <c r="AB16" s="118">
        <v>179</v>
      </c>
      <c r="AC16" s="37">
        <v>131</v>
      </c>
      <c r="AD16" s="37">
        <v>64</v>
      </c>
      <c r="AE16" s="118">
        <v>195</v>
      </c>
      <c r="AF16" s="37">
        <v>128</v>
      </c>
      <c r="AG16" s="37">
        <v>65</v>
      </c>
      <c r="AH16" s="118">
        <v>193</v>
      </c>
      <c r="AI16" s="37">
        <v>123</v>
      </c>
      <c r="AJ16" s="37">
        <v>59</v>
      </c>
      <c r="AK16" s="118">
        <v>182</v>
      </c>
      <c r="AL16" s="58"/>
      <c r="AM16" s="58"/>
      <c r="AN16" s="58"/>
    </row>
    <row r="17" spans="1:40" ht="15" x14ac:dyDescent="0.25">
      <c r="A17" s="105" t="s">
        <v>161</v>
      </c>
      <c r="B17" s="37">
        <v>62</v>
      </c>
      <c r="C17" s="37">
        <v>164</v>
      </c>
      <c r="D17" s="118">
        <v>226</v>
      </c>
      <c r="E17" s="37">
        <v>68</v>
      </c>
      <c r="F17" s="37">
        <v>167</v>
      </c>
      <c r="G17" s="118">
        <v>235</v>
      </c>
      <c r="H17" s="37">
        <v>64</v>
      </c>
      <c r="I17" s="37">
        <v>167</v>
      </c>
      <c r="J17" s="118">
        <v>231</v>
      </c>
      <c r="K17" s="37">
        <v>64</v>
      </c>
      <c r="L17" s="37">
        <v>165</v>
      </c>
      <c r="M17" s="118">
        <v>229</v>
      </c>
      <c r="N17" s="37">
        <v>155</v>
      </c>
      <c r="O17" s="37">
        <v>64</v>
      </c>
      <c r="P17" s="118">
        <v>219</v>
      </c>
      <c r="Q17" s="37">
        <v>58</v>
      </c>
      <c r="R17" s="37">
        <v>160</v>
      </c>
      <c r="S17" s="118">
        <v>218</v>
      </c>
      <c r="T17" s="37">
        <v>47</v>
      </c>
      <c r="U17" s="37">
        <v>144</v>
      </c>
      <c r="V17" s="118">
        <v>191</v>
      </c>
      <c r="W17" s="37">
        <v>43</v>
      </c>
      <c r="X17" s="37">
        <v>134</v>
      </c>
      <c r="Y17" s="118">
        <v>177</v>
      </c>
      <c r="Z17" s="37">
        <v>41</v>
      </c>
      <c r="AA17" s="37">
        <v>131</v>
      </c>
      <c r="AB17" s="118">
        <v>172</v>
      </c>
      <c r="AC17" s="37">
        <v>49</v>
      </c>
      <c r="AD17" s="37">
        <v>135</v>
      </c>
      <c r="AE17" s="118">
        <v>184</v>
      </c>
      <c r="AF17" s="37">
        <v>48</v>
      </c>
      <c r="AG17" s="37">
        <v>135</v>
      </c>
      <c r="AH17" s="118">
        <v>183</v>
      </c>
      <c r="AI17" s="37"/>
      <c r="AJ17" s="37"/>
      <c r="AK17" s="118"/>
      <c r="AL17" s="58"/>
      <c r="AM17" s="58"/>
      <c r="AN17" s="58"/>
    </row>
    <row r="18" spans="1:40" ht="15" x14ac:dyDescent="0.25">
      <c r="A18" s="105" t="s">
        <v>162</v>
      </c>
      <c r="B18" s="37"/>
      <c r="C18" s="37"/>
      <c r="D18" s="118"/>
      <c r="E18" s="37"/>
      <c r="F18" s="37"/>
      <c r="G18" s="118"/>
      <c r="H18" s="37"/>
      <c r="I18" s="37"/>
      <c r="J18" s="118"/>
      <c r="K18" s="37">
        <v>99</v>
      </c>
      <c r="L18" s="37">
        <v>112</v>
      </c>
      <c r="M18" s="118">
        <v>211</v>
      </c>
      <c r="N18" s="37"/>
      <c r="O18" s="37"/>
      <c r="P18" s="118"/>
      <c r="Q18" s="37">
        <v>98</v>
      </c>
      <c r="R18" s="37">
        <v>106</v>
      </c>
      <c r="S18" s="118">
        <v>204</v>
      </c>
      <c r="T18" s="37">
        <v>86</v>
      </c>
      <c r="U18" s="37">
        <v>103</v>
      </c>
      <c r="V18" s="118">
        <v>189</v>
      </c>
      <c r="W18" s="37">
        <v>78</v>
      </c>
      <c r="X18" s="37">
        <v>99</v>
      </c>
      <c r="Y18" s="118">
        <v>177</v>
      </c>
      <c r="Z18" s="37">
        <v>80</v>
      </c>
      <c r="AA18" s="37">
        <v>100</v>
      </c>
      <c r="AB18" s="118">
        <v>180</v>
      </c>
      <c r="AC18" s="37">
        <v>80</v>
      </c>
      <c r="AD18" s="37">
        <v>99</v>
      </c>
      <c r="AE18" s="118">
        <v>179</v>
      </c>
      <c r="AF18" s="37">
        <v>87</v>
      </c>
      <c r="AG18" s="37">
        <v>100</v>
      </c>
      <c r="AH18" s="118">
        <v>187</v>
      </c>
      <c r="AI18" s="37">
        <v>84</v>
      </c>
      <c r="AJ18" s="37">
        <v>100</v>
      </c>
      <c r="AK18" s="118">
        <v>184</v>
      </c>
      <c r="AL18" s="58"/>
      <c r="AM18" s="58"/>
      <c r="AN18" s="58"/>
    </row>
    <row r="22" spans="1:40" ht="15" x14ac:dyDescent="0.25">
      <c r="A22" s="63" t="s">
        <v>109</v>
      </c>
      <c r="B22" s="64" t="s">
        <v>72</v>
      </c>
      <c r="C22" s="64" t="s">
        <v>73</v>
      </c>
      <c r="D22" s="64" t="s">
        <v>74</v>
      </c>
      <c r="E22" s="64" t="s">
        <v>75</v>
      </c>
      <c r="F22" s="64" t="s">
        <v>76</v>
      </c>
      <c r="G22" s="64" t="s">
        <v>77</v>
      </c>
      <c r="H22" s="64" t="s">
        <v>78</v>
      </c>
      <c r="I22" s="64" t="s">
        <v>79</v>
      </c>
      <c r="J22" s="64" t="s">
        <v>80</v>
      </c>
      <c r="K22" s="64" t="s">
        <v>83</v>
      </c>
      <c r="L22" s="64" t="s">
        <v>81</v>
      </c>
      <c r="M22" s="64" t="s">
        <v>82</v>
      </c>
      <c r="N22" s="58"/>
      <c r="O22" s="58"/>
      <c r="P22" s="58"/>
      <c r="Q22" s="58"/>
      <c r="R22" s="58"/>
      <c r="S22" s="58"/>
      <c r="T22" s="58"/>
      <c r="U22" s="58"/>
      <c r="V22" s="58"/>
      <c r="W22" s="58"/>
      <c r="X22" s="58"/>
      <c r="Y22" s="58"/>
      <c r="Z22" s="58"/>
      <c r="AA22" s="58"/>
      <c r="AB22" s="58"/>
      <c r="AC22" s="58"/>
      <c r="AD22" s="58"/>
      <c r="AE22" s="58"/>
      <c r="AF22" s="58"/>
      <c r="AG22" s="58"/>
      <c r="AH22" s="58"/>
      <c r="AI22" s="58"/>
      <c r="AJ22" s="58"/>
      <c r="AK22" s="58"/>
    </row>
    <row r="23" spans="1:40" ht="15" x14ac:dyDescent="0.25">
      <c r="A23" s="105" t="s">
        <v>153</v>
      </c>
      <c r="B23" s="61">
        <f t="shared" ref="B23:B32" si="0">D9</f>
        <v>2188</v>
      </c>
      <c r="C23" s="61">
        <f t="shared" ref="C23:C32" si="1">G9</f>
        <v>2157</v>
      </c>
      <c r="D23" s="61">
        <f t="shared" ref="D23:D32" si="2">J9</f>
        <v>2164</v>
      </c>
      <c r="E23" s="61">
        <f t="shared" ref="E23:E32" si="3">M9</f>
        <v>2161</v>
      </c>
      <c r="F23" s="61">
        <f t="shared" ref="F23:F32" si="4">P9</f>
        <v>2153</v>
      </c>
      <c r="G23" s="61">
        <f t="shared" ref="G23:G32" si="5">S9</f>
        <v>2118</v>
      </c>
      <c r="H23" s="61">
        <f t="shared" ref="H23:H32" si="6">V9</f>
        <v>1978</v>
      </c>
      <c r="I23" s="61">
        <f t="shared" ref="I23:I32" si="7">Y9</f>
        <v>1847</v>
      </c>
      <c r="J23" s="61">
        <f t="shared" ref="J23:J32" si="8">AB9</f>
        <v>1829</v>
      </c>
      <c r="K23" s="61">
        <f t="shared" ref="K23:K32" si="9">AE9</f>
        <v>1892</v>
      </c>
      <c r="L23" s="61">
        <f t="shared" ref="L23:L32" si="10">AH9</f>
        <v>1868</v>
      </c>
      <c r="M23" s="61">
        <f t="shared" ref="M23:M32" si="11">AK9</f>
        <v>1845</v>
      </c>
      <c r="N23" s="58"/>
      <c r="O23" s="58"/>
      <c r="P23" s="58"/>
      <c r="Q23" s="58"/>
      <c r="R23" s="58"/>
      <c r="S23" s="58"/>
      <c r="T23" s="58"/>
      <c r="U23" s="58"/>
      <c r="V23" s="58"/>
      <c r="W23" s="58"/>
      <c r="X23" s="58"/>
      <c r="Y23" s="58"/>
      <c r="Z23" s="58"/>
      <c r="AA23" s="58"/>
      <c r="AB23" s="58"/>
      <c r="AC23" s="58"/>
      <c r="AD23" s="58"/>
      <c r="AE23" s="58"/>
      <c r="AF23" s="58"/>
      <c r="AG23" s="58"/>
      <c r="AH23" s="58"/>
      <c r="AI23" s="58"/>
      <c r="AJ23" s="58"/>
      <c r="AK23" s="58"/>
    </row>
    <row r="24" spans="1:40" ht="15" x14ac:dyDescent="0.25">
      <c r="A24" s="105" t="s">
        <v>154</v>
      </c>
      <c r="B24" s="71">
        <f t="shared" si="0"/>
        <v>1862</v>
      </c>
      <c r="C24" s="72">
        <f t="shared" si="1"/>
        <v>1842</v>
      </c>
      <c r="D24" s="73">
        <f t="shared" si="2"/>
        <v>1812</v>
      </c>
      <c r="E24" s="74">
        <f t="shared" si="3"/>
        <v>1833</v>
      </c>
      <c r="F24" s="75">
        <f t="shared" si="4"/>
        <v>1791</v>
      </c>
      <c r="G24" s="76">
        <f t="shared" si="5"/>
        <v>1763</v>
      </c>
      <c r="H24" s="77">
        <f t="shared" si="6"/>
        <v>1621</v>
      </c>
      <c r="I24" s="78">
        <f t="shared" si="7"/>
        <v>1519</v>
      </c>
      <c r="J24" s="79">
        <f t="shared" si="8"/>
        <v>1473</v>
      </c>
      <c r="K24" s="81">
        <f t="shared" si="9"/>
        <v>1545</v>
      </c>
      <c r="L24" s="82">
        <f t="shared" si="10"/>
        <v>1521</v>
      </c>
      <c r="M24" s="82">
        <f t="shared" si="11"/>
        <v>1465</v>
      </c>
      <c r="N24" s="58"/>
      <c r="O24" s="58"/>
      <c r="P24" s="58"/>
      <c r="Q24" s="58"/>
      <c r="R24" s="58"/>
      <c r="S24" s="58"/>
      <c r="T24" s="58"/>
      <c r="U24" s="58"/>
      <c r="V24" s="58"/>
      <c r="W24" s="58"/>
      <c r="X24" s="58"/>
      <c r="Y24" s="58"/>
      <c r="Z24" s="58"/>
      <c r="AA24" s="58"/>
      <c r="AB24" s="58"/>
      <c r="AC24" s="58"/>
      <c r="AD24" s="58"/>
      <c r="AE24" s="58"/>
      <c r="AF24" s="58"/>
      <c r="AG24" s="58"/>
      <c r="AH24" s="58"/>
      <c r="AI24" s="58"/>
      <c r="AJ24" s="58"/>
      <c r="AK24" s="58"/>
    </row>
    <row r="25" spans="1:40" ht="15" x14ac:dyDescent="0.25">
      <c r="A25" s="105" t="s">
        <v>155</v>
      </c>
      <c r="B25" s="71">
        <f t="shared" si="0"/>
        <v>1220</v>
      </c>
      <c r="C25" s="72">
        <f t="shared" si="1"/>
        <v>1231</v>
      </c>
      <c r="D25" s="73">
        <f t="shared" si="2"/>
        <v>1221</v>
      </c>
      <c r="E25" s="74">
        <f t="shared" si="3"/>
        <v>1230</v>
      </c>
      <c r="F25" s="75">
        <f t="shared" si="4"/>
        <v>1211</v>
      </c>
      <c r="G25" s="76">
        <f t="shared" si="5"/>
        <v>1183</v>
      </c>
      <c r="H25" s="77">
        <f t="shared" si="6"/>
        <v>1131</v>
      </c>
      <c r="I25" s="78">
        <f t="shared" si="7"/>
        <v>1102</v>
      </c>
      <c r="J25" s="79">
        <f t="shared" si="8"/>
        <v>1076</v>
      </c>
      <c r="K25" s="81">
        <f t="shared" si="9"/>
        <v>1090</v>
      </c>
      <c r="L25" s="82">
        <f t="shared" si="10"/>
        <v>1096</v>
      </c>
      <c r="M25" s="82">
        <f t="shared" si="11"/>
        <v>1020</v>
      </c>
      <c r="N25" s="58"/>
      <c r="O25" s="58"/>
      <c r="P25" s="58"/>
      <c r="Q25" s="58"/>
      <c r="R25" s="58"/>
      <c r="S25" s="58"/>
      <c r="T25" s="58"/>
      <c r="U25" s="58"/>
      <c r="V25" s="58"/>
      <c r="W25" s="58"/>
      <c r="X25" s="58"/>
      <c r="Y25" s="58"/>
      <c r="Z25" s="58"/>
      <c r="AA25" s="58"/>
      <c r="AB25" s="58"/>
      <c r="AC25" s="58"/>
      <c r="AD25" s="58"/>
      <c r="AE25" s="58"/>
      <c r="AF25" s="58"/>
      <c r="AG25" s="58"/>
      <c r="AH25" s="58"/>
      <c r="AI25" s="58"/>
      <c r="AJ25" s="58"/>
      <c r="AK25" s="58"/>
    </row>
    <row r="26" spans="1:40" ht="15" x14ac:dyDescent="0.25">
      <c r="A26" s="105" t="s">
        <v>156</v>
      </c>
      <c r="B26" s="71">
        <f t="shared" si="0"/>
        <v>588</v>
      </c>
      <c r="C26" s="72">
        <f t="shared" si="1"/>
        <v>589</v>
      </c>
      <c r="D26" s="73">
        <f t="shared" si="2"/>
        <v>589</v>
      </c>
      <c r="E26" s="74">
        <f t="shared" si="3"/>
        <v>573</v>
      </c>
      <c r="F26" s="75">
        <f t="shared" si="4"/>
        <v>563</v>
      </c>
      <c r="G26" s="76">
        <f t="shared" si="5"/>
        <v>545</v>
      </c>
      <c r="H26" s="77">
        <f t="shared" si="6"/>
        <v>501</v>
      </c>
      <c r="I26" s="78">
        <f t="shared" si="7"/>
        <v>470</v>
      </c>
      <c r="J26" s="79">
        <f t="shared" si="8"/>
        <v>432</v>
      </c>
      <c r="K26" s="81">
        <f t="shared" si="9"/>
        <v>453</v>
      </c>
      <c r="L26" s="82">
        <f t="shared" si="10"/>
        <v>444</v>
      </c>
      <c r="M26" s="82">
        <f t="shared" si="11"/>
        <v>438</v>
      </c>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1:40" x14ac:dyDescent="0.2">
      <c r="A27" s="105" t="s">
        <v>157</v>
      </c>
      <c r="B27" s="71">
        <f t="shared" si="0"/>
        <v>641</v>
      </c>
      <c r="C27" s="72">
        <f t="shared" si="1"/>
        <v>617</v>
      </c>
      <c r="D27" s="73">
        <f t="shared" si="2"/>
        <v>579</v>
      </c>
      <c r="E27" s="74">
        <f t="shared" si="3"/>
        <v>482</v>
      </c>
      <c r="F27" s="75">
        <f t="shared" si="4"/>
        <v>566</v>
      </c>
      <c r="G27" s="76">
        <f t="shared" si="5"/>
        <v>552</v>
      </c>
      <c r="H27" s="77">
        <f t="shared" si="6"/>
        <v>485</v>
      </c>
      <c r="I27" s="78">
        <f t="shared" si="7"/>
        <v>458</v>
      </c>
      <c r="J27" s="79">
        <f t="shared" si="8"/>
        <v>419</v>
      </c>
      <c r="K27" s="81">
        <f t="shared" si="9"/>
        <v>436</v>
      </c>
      <c r="L27" s="82">
        <f t="shared" si="10"/>
        <v>428</v>
      </c>
      <c r="M27" s="82">
        <f t="shared" si="11"/>
        <v>412</v>
      </c>
    </row>
    <row r="28" spans="1:40" x14ac:dyDescent="0.2">
      <c r="A28" s="105" t="s">
        <v>158</v>
      </c>
      <c r="B28" s="71">
        <f t="shared" si="0"/>
        <v>505</v>
      </c>
      <c r="C28" s="72">
        <f t="shared" si="1"/>
        <v>492</v>
      </c>
      <c r="D28" s="73">
        <f t="shared" si="2"/>
        <v>489</v>
      </c>
      <c r="E28" s="74">
        <f t="shared" si="3"/>
        <v>584</v>
      </c>
      <c r="F28" s="75">
        <f t="shared" si="4"/>
        <v>459</v>
      </c>
      <c r="G28" s="76">
        <f t="shared" si="5"/>
        <v>439</v>
      </c>
      <c r="H28" s="77">
        <f t="shared" si="6"/>
        <v>417</v>
      </c>
      <c r="I28" s="78">
        <f t="shared" si="7"/>
        <v>399</v>
      </c>
      <c r="J28" s="79">
        <f t="shared" si="8"/>
        <v>368</v>
      </c>
      <c r="K28" s="81">
        <f t="shared" si="9"/>
        <v>383</v>
      </c>
      <c r="L28" s="82">
        <f t="shared" si="10"/>
        <v>386</v>
      </c>
      <c r="M28" s="82">
        <f t="shared" si="11"/>
        <v>397</v>
      </c>
    </row>
    <row r="29" spans="1:40" ht="25.5" x14ac:dyDescent="0.2">
      <c r="A29" s="105" t="s">
        <v>159</v>
      </c>
      <c r="B29" s="71">
        <f t="shared" si="0"/>
        <v>277</v>
      </c>
      <c r="C29" s="72">
        <f t="shared" si="1"/>
        <v>259</v>
      </c>
      <c r="D29" s="73">
        <f t="shared" si="2"/>
        <v>273</v>
      </c>
      <c r="E29" s="74">
        <f t="shared" si="3"/>
        <v>267</v>
      </c>
      <c r="F29" s="75">
        <f t="shared" si="4"/>
        <v>254</v>
      </c>
      <c r="G29" s="76">
        <f t="shared" si="5"/>
        <v>255</v>
      </c>
      <c r="H29" s="77">
        <f t="shared" si="6"/>
        <v>217</v>
      </c>
      <c r="I29" s="78">
        <f t="shared" si="7"/>
        <v>186</v>
      </c>
      <c r="J29" s="79">
        <f t="shared" si="8"/>
        <v>179</v>
      </c>
      <c r="K29" s="81">
        <f t="shared" si="9"/>
        <v>216</v>
      </c>
      <c r="L29" s="82">
        <f t="shared" si="10"/>
        <v>202</v>
      </c>
      <c r="M29" s="82">
        <f t="shared" si="11"/>
        <v>198</v>
      </c>
    </row>
    <row r="30" spans="1:40" x14ac:dyDescent="0.2">
      <c r="A30" s="105" t="s">
        <v>160</v>
      </c>
      <c r="B30" s="71">
        <f t="shared" si="0"/>
        <v>252</v>
      </c>
      <c r="C30" s="72">
        <f t="shared" si="1"/>
        <v>240</v>
      </c>
      <c r="D30" s="73">
        <f t="shared" si="2"/>
        <v>239</v>
      </c>
      <c r="E30" s="74">
        <f t="shared" si="3"/>
        <v>233</v>
      </c>
      <c r="F30" s="75">
        <f t="shared" si="4"/>
        <v>229</v>
      </c>
      <c r="G30" s="76">
        <f t="shared" si="5"/>
        <v>218</v>
      </c>
      <c r="H30" s="77">
        <f t="shared" si="6"/>
        <v>198</v>
      </c>
      <c r="I30" s="78">
        <f t="shared" si="7"/>
        <v>193</v>
      </c>
      <c r="J30" s="79">
        <f t="shared" si="8"/>
        <v>179</v>
      </c>
      <c r="K30" s="81">
        <f t="shared" si="9"/>
        <v>195</v>
      </c>
      <c r="L30" s="82">
        <f t="shared" si="10"/>
        <v>193</v>
      </c>
      <c r="M30" s="82">
        <f t="shared" si="11"/>
        <v>182</v>
      </c>
    </row>
    <row r="31" spans="1:40" x14ac:dyDescent="0.2">
      <c r="A31" s="105" t="s">
        <v>161</v>
      </c>
      <c r="B31" s="71">
        <f t="shared" si="0"/>
        <v>226</v>
      </c>
      <c r="C31" s="72">
        <f t="shared" si="1"/>
        <v>235</v>
      </c>
      <c r="D31" s="73">
        <f t="shared" si="2"/>
        <v>231</v>
      </c>
      <c r="E31" s="74">
        <f t="shared" si="3"/>
        <v>229</v>
      </c>
      <c r="F31" s="75">
        <f t="shared" si="4"/>
        <v>219</v>
      </c>
      <c r="G31" s="76">
        <f t="shared" si="5"/>
        <v>218</v>
      </c>
      <c r="H31" s="77">
        <f t="shared" si="6"/>
        <v>191</v>
      </c>
      <c r="I31" s="78">
        <f t="shared" si="7"/>
        <v>177</v>
      </c>
      <c r="J31" s="79">
        <f t="shared" si="8"/>
        <v>172</v>
      </c>
      <c r="K31" s="81">
        <f t="shared" si="9"/>
        <v>184</v>
      </c>
      <c r="L31" s="82">
        <f t="shared" si="10"/>
        <v>183</v>
      </c>
      <c r="M31" s="82">
        <f t="shared" si="11"/>
        <v>0</v>
      </c>
    </row>
    <row r="32" spans="1:40" x14ac:dyDescent="0.2">
      <c r="A32" s="105" t="s">
        <v>162</v>
      </c>
      <c r="B32" s="71">
        <f t="shared" si="0"/>
        <v>0</v>
      </c>
      <c r="C32" s="72">
        <f t="shared" si="1"/>
        <v>0</v>
      </c>
      <c r="D32" s="73">
        <f t="shared" si="2"/>
        <v>0</v>
      </c>
      <c r="E32" s="74">
        <f t="shared" si="3"/>
        <v>211</v>
      </c>
      <c r="F32" s="75">
        <f t="shared" si="4"/>
        <v>0</v>
      </c>
      <c r="G32" s="76">
        <f t="shared" si="5"/>
        <v>204</v>
      </c>
      <c r="H32" s="77">
        <f t="shared" si="6"/>
        <v>189</v>
      </c>
      <c r="I32" s="78">
        <f t="shared" si="7"/>
        <v>177</v>
      </c>
      <c r="J32" s="79">
        <f t="shared" si="8"/>
        <v>180</v>
      </c>
      <c r="K32" s="81">
        <f t="shared" si="9"/>
        <v>179</v>
      </c>
      <c r="L32" s="82">
        <f t="shared" si="10"/>
        <v>187</v>
      </c>
      <c r="M32" s="82">
        <f t="shared" si="11"/>
        <v>184</v>
      </c>
    </row>
    <row r="33" spans="1:13" ht="15" x14ac:dyDescent="0.25">
      <c r="A33" s="58"/>
      <c r="B33" s="58"/>
      <c r="C33" s="58"/>
      <c r="D33" s="58"/>
      <c r="E33" s="62"/>
      <c r="F33" s="58"/>
      <c r="G33" s="62"/>
      <c r="H33" s="62"/>
      <c r="I33" s="62"/>
      <c r="J33" s="62"/>
      <c r="K33" s="62"/>
      <c r="L33" s="62"/>
      <c r="M33" s="62"/>
    </row>
    <row r="34" spans="1:13" ht="15" x14ac:dyDescent="0.25">
      <c r="A34" s="58"/>
      <c r="B34" s="58"/>
      <c r="C34" s="58"/>
      <c r="D34" s="58"/>
      <c r="E34" s="58"/>
      <c r="F34" s="58"/>
      <c r="G34" s="58"/>
      <c r="H34" s="58"/>
      <c r="I34" s="62"/>
      <c r="J34" s="58"/>
      <c r="K34" s="58"/>
      <c r="L34" s="58"/>
      <c r="M34" s="58"/>
    </row>
    <row r="56" spans="1:7" x14ac:dyDescent="0.2">
      <c r="A56" s="131" t="s">
        <v>164</v>
      </c>
      <c r="B56" s="131"/>
      <c r="C56" s="131"/>
      <c r="D56" s="131"/>
      <c r="E56" s="131"/>
      <c r="F56" s="131"/>
      <c r="G56" s="131"/>
    </row>
    <row r="57" spans="1:7" x14ac:dyDescent="0.2">
      <c r="A57" s="131"/>
      <c r="B57" s="131"/>
      <c r="C57" s="131"/>
      <c r="D57" s="131"/>
      <c r="E57" s="131"/>
      <c r="F57" s="131"/>
      <c r="G57" s="131"/>
    </row>
  </sheetData>
  <mergeCells count="15">
    <mergeCell ref="A4:C4"/>
    <mergeCell ref="A56:G57"/>
    <mergeCell ref="AF7:AH7"/>
    <mergeCell ref="AI7:AK7"/>
    <mergeCell ref="A7:A8"/>
    <mergeCell ref="Q7:S7"/>
    <mergeCell ref="T7:V7"/>
    <mergeCell ref="W7:Y7"/>
    <mergeCell ref="Z7:AB7"/>
    <mergeCell ref="AC7:AE7"/>
    <mergeCell ref="B7:D7"/>
    <mergeCell ref="E7:G7"/>
    <mergeCell ref="H7:J7"/>
    <mergeCell ref="K7:M7"/>
    <mergeCell ref="N7:P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Info</vt:lpstr>
      <vt:lpstr>Población Badajoz</vt:lpstr>
      <vt:lpstr>PEEA-Desempleo</vt:lpstr>
      <vt:lpstr>Desempleo Sexo-Edad</vt:lpstr>
      <vt:lpstr>Desempleo Sexo-Estudios</vt:lpstr>
      <vt:lpstr>Desempleo Sectores-Sexo</vt:lpstr>
      <vt:lpstr>Ocupaciones más demandadas</vt:lpstr>
      <vt:lpstr>Evolucion ocupacns + demandadas</vt:lpstr>
      <vt:lpstr>Evolucion_ocupacns___demandadas__A9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dc:creator>
  <cp:lastModifiedBy>Ingrid</cp:lastModifiedBy>
  <dcterms:created xsi:type="dcterms:W3CDTF">2012-01-20T08:30:29Z</dcterms:created>
  <dcterms:modified xsi:type="dcterms:W3CDTF">2022-05-27T10:22:31Z</dcterms:modified>
</cp:coreProperties>
</file>