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S:\Seta\Div Euroasesoria\Proyectos\P 061 eDUSI 2015\003 Gestion\000 Asistencia Tecnica\12 Informe Permanente ML\Datos 2020\Evolucion 2020\"/>
    </mc:Choice>
  </mc:AlternateContent>
  <xr:revisionPtr revIDLastSave="0" documentId="13_ncr:1_{67CA900A-2776-4D55-A936-53E76112F4E0}" xr6:coauthVersionLast="47" xr6:coauthVersionMax="47" xr10:uidLastSave="{00000000-0000-0000-0000-000000000000}"/>
  <bookViews>
    <workbookView xWindow="-120" yWindow="-120" windowWidth="29040" windowHeight="15840" activeTab="2" xr2:uid="{00000000-000D-0000-FFFF-FFFF00000000}"/>
  </bookViews>
  <sheets>
    <sheet name="Info" sheetId="7" r:id="rId1"/>
    <sheet name="Población Badajoz" sheetId="1" r:id="rId2"/>
    <sheet name="PEEA-Desempleo" sheetId="2" r:id="rId3"/>
    <sheet name="Desempleo Sexo-Edad" sheetId="3" r:id="rId4"/>
    <sheet name="Desempleo Sexo-Estudios" sheetId="4" r:id="rId5"/>
    <sheet name="Desempleo Sectores-Sexo" sheetId="5" r:id="rId6"/>
    <sheet name="Ocupaciones más demandadas" sheetId="6" r:id="rId7"/>
    <sheet name="Evolucion ocupacns + demandadas" sheetId="8" r:id="rId8"/>
  </sheets>
  <definedNames>
    <definedName name="Evolucion_ocupacns___demandadas__A9">'Ocupaciones más demandadas'!$B$10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6" l="1"/>
  <c r="F18" i="6"/>
  <c r="H14" i="6"/>
  <c r="H17" i="6"/>
  <c r="D14" i="6"/>
  <c r="D11" i="6"/>
  <c r="D10" i="6"/>
  <c r="G10" i="6"/>
  <c r="F10" i="6"/>
  <c r="H20" i="6"/>
  <c r="H19" i="6"/>
  <c r="H11" i="6"/>
  <c r="H12" i="6"/>
  <c r="H13" i="6"/>
  <c r="H15" i="6"/>
  <c r="H16" i="6"/>
  <c r="H18" i="6"/>
  <c r="H10" i="6"/>
  <c r="G11" i="6"/>
  <c r="F11" i="6"/>
  <c r="M12" i="4"/>
  <c r="C27" i="4"/>
  <c r="I26" i="4"/>
  <c r="K29" i="4"/>
  <c r="B33" i="3"/>
  <c r="G20" i="3"/>
  <c r="G17" i="3"/>
  <c r="E17" i="3"/>
  <c r="S10" i="3"/>
  <c r="O10" i="3"/>
  <c r="M10" i="3"/>
  <c r="I10" i="3"/>
  <c r="G10" i="3"/>
  <c r="B26" i="3"/>
  <c r="F82" i="3"/>
  <c r="C20" i="3"/>
  <c r="D20" i="2"/>
  <c r="M36" i="2"/>
  <c r="M31" i="2"/>
  <c r="M30" i="2"/>
  <c r="G26" i="5"/>
  <c r="E26" i="5"/>
  <c r="C28" i="5"/>
  <c r="B29" i="5"/>
  <c r="AY16" i="5"/>
  <c r="BA16" i="5"/>
  <c r="AI16" i="5"/>
  <c r="AG16" i="5"/>
  <c r="AC16" i="5"/>
  <c r="AA16" i="5"/>
  <c r="W16" i="5"/>
  <c r="U16" i="5"/>
  <c r="Q16" i="5"/>
  <c r="O16" i="5"/>
  <c r="K16" i="5"/>
  <c r="I16" i="5"/>
  <c r="E16" i="5"/>
  <c r="C16" i="5"/>
  <c r="BA20" i="2"/>
  <c r="AZ11" i="3"/>
  <c r="AZ12" i="3"/>
  <c r="AZ13" i="3"/>
  <c r="AZ14" i="3"/>
  <c r="AZ15" i="3"/>
  <c r="AZ16" i="3"/>
  <c r="AZ17" i="3"/>
  <c r="AZ18" i="3"/>
  <c r="AZ19" i="3"/>
  <c r="AZ10" i="3"/>
  <c r="AX11" i="3"/>
  <c r="AX12" i="3"/>
  <c r="AX13" i="3"/>
  <c r="AX14" i="3"/>
  <c r="AX15" i="3"/>
  <c r="AX16" i="3"/>
  <c r="AX17" i="3"/>
  <c r="AX18" i="3"/>
  <c r="AX19" i="3"/>
  <c r="AX10" i="3"/>
  <c r="AX16" i="5" l="1"/>
  <c r="N16" i="5"/>
  <c r="AD10" i="5"/>
  <c r="P16" i="5"/>
  <c r="H16" i="5"/>
  <c r="L11" i="5"/>
  <c r="L12" i="5"/>
  <c r="L13" i="5"/>
  <c r="L14" i="5"/>
  <c r="L15" i="5"/>
  <c r="K11" i="5"/>
  <c r="K13" i="5"/>
  <c r="I13" i="5"/>
  <c r="E10" i="5"/>
  <c r="F10" i="5"/>
  <c r="C10" i="5"/>
  <c r="AO11" i="4"/>
  <c r="AM15" i="4"/>
  <c r="AM10" i="4"/>
  <c r="AN19" i="4"/>
  <c r="AL19" i="4"/>
  <c r="AP19" i="4" s="1"/>
  <c r="P19" i="4"/>
  <c r="D19" i="4"/>
  <c r="B19" i="4"/>
  <c r="AB19" i="4"/>
  <c r="I19" i="4"/>
  <c r="L19" i="4"/>
  <c r="K18" i="4" s="1"/>
  <c r="I14" i="4"/>
  <c r="I12" i="4"/>
  <c r="AT19" i="4"/>
  <c r="AR19" i="4"/>
  <c r="AH19" i="4"/>
  <c r="AF19" i="4"/>
  <c r="Z19" i="4"/>
  <c r="AD19" i="4" s="1"/>
  <c r="V19" i="4"/>
  <c r="T19" i="4"/>
  <c r="N19" i="4"/>
  <c r="J19" i="4"/>
  <c r="H19" i="4"/>
  <c r="F19" i="4"/>
  <c r="AC17" i="4" l="1"/>
  <c r="AA16" i="4"/>
  <c r="AC11" i="4"/>
  <c r="AC10" i="4"/>
  <c r="AA18" i="4"/>
  <c r="AC13" i="4"/>
  <c r="AA12" i="4"/>
  <c r="AC15" i="4"/>
  <c r="AA14" i="4"/>
  <c r="E19" i="4"/>
  <c r="W19" i="4"/>
  <c r="I16" i="4"/>
  <c r="I17" i="4"/>
  <c r="AO10" i="4"/>
  <c r="AO12" i="4"/>
  <c r="AO16" i="4"/>
  <c r="AM12" i="4"/>
  <c r="AM16" i="4"/>
  <c r="AO13" i="4"/>
  <c r="AO17" i="4"/>
  <c r="AM13" i="4"/>
  <c r="AM17" i="4"/>
  <c r="AO14" i="4"/>
  <c r="AO18" i="4"/>
  <c r="AM14" i="4"/>
  <c r="AM18" i="4"/>
  <c r="AM11" i="4"/>
  <c r="K19" i="4"/>
  <c r="K15" i="4"/>
  <c r="AO19" i="4"/>
  <c r="AO15" i="4"/>
  <c r="K10" i="4"/>
  <c r="I10" i="4"/>
  <c r="I18" i="4"/>
  <c r="K17" i="4"/>
  <c r="I15" i="4"/>
  <c r="I11" i="4"/>
  <c r="K11" i="4"/>
  <c r="K14" i="4"/>
  <c r="K16" i="4"/>
  <c r="K13" i="4"/>
  <c r="I13" i="4"/>
  <c r="K12" i="4"/>
  <c r="AC19" i="4"/>
  <c r="C11" i="4"/>
  <c r="AA10" i="4"/>
  <c r="AA17" i="4"/>
  <c r="AA15" i="4"/>
  <c r="AA13" i="4"/>
  <c r="AA11" i="4"/>
  <c r="AC18" i="4"/>
  <c r="AC16" i="4"/>
  <c r="AC14" i="4"/>
  <c r="AC12" i="4"/>
  <c r="AV19" i="4"/>
  <c r="AM19" i="4"/>
  <c r="AJ19" i="4"/>
  <c r="X19" i="4"/>
  <c r="U19" i="4" s="1"/>
  <c r="R19" i="4"/>
  <c r="Q19" i="4" s="1"/>
  <c r="AU10" i="4" l="1"/>
  <c r="AS10" i="4"/>
  <c r="AI11" i="4"/>
  <c r="AI15" i="4"/>
  <c r="AG10" i="4"/>
  <c r="AG14" i="4"/>
  <c r="AG18" i="4"/>
  <c r="AI12" i="4"/>
  <c r="AI16" i="4"/>
  <c r="AG11" i="4"/>
  <c r="AG15" i="4"/>
  <c r="AI13" i="4"/>
  <c r="AI17" i="4"/>
  <c r="AG12" i="4"/>
  <c r="AG16" i="4"/>
  <c r="AG13" i="4"/>
  <c r="AI10" i="4"/>
  <c r="AG17" i="4"/>
  <c r="AI14" i="4"/>
  <c r="AI18" i="4"/>
  <c r="W10" i="4"/>
  <c r="W13" i="4"/>
  <c r="W17" i="4"/>
  <c r="U12" i="4"/>
  <c r="U16" i="4"/>
  <c r="W14" i="4"/>
  <c r="W18" i="4"/>
  <c r="U13" i="4"/>
  <c r="U17" i="4"/>
  <c r="W11" i="4"/>
  <c r="W15" i="4"/>
  <c r="U14" i="4"/>
  <c r="U18" i="4"/>
  <c r="U10" i="4"/>
  <c r="W16" i="4"/>
  <c r="U11" i="4"/>
  <c r="W12" i="4"/>
  <c r="U15" i="4"/>
  <c r="AU19" i="4"/>
  <c r="AU14" i="4"/>
  <c r="AU12" i="4"/>
  <c r="AU15" i="4"/>
  <c r="AU17" i="4"/>
  <c r="AS12" i="4"/>
  <c r="AS14" i="4"/>
  <c r="AS16" i="4"/>
  <c r="AS18" i="4"/>
  <c r="AU11" i="4"/>
  <c r="AU13" i="4"/>
  <c r="AU16" i="4"/>
  <c r="AU18" i="4"/>
  <c r="AS11" i="4"/>
  <c r="AS13" i="4"/>
  <c r="AS15" i="4"/>
  <c r="AS17" i="4"/>
  <c r="AS19" i="4"/>
  <c r="Q12" i="4"/>
  <c r="Q14" i="4"/>
  <c r="Q16" i="4"/>
  <c r="Q18" i="4"/>
  <c r="O12" i="4"/>
  <c r="O14" i="4"/>
  <c r="O16" i="4"/>
  <c r="O18" i="4"/>
  <c r="O19" i="4"/>
  <c r="O10" i="4"/>
  <c r="Q10" i="4"/>
  <c r="Q11" i="4"/>
  <c r="Q13" i="4"/>
  <c r="Q15" i="4"/>
  <c r="Q17" i="4"/>
  <c r="O11" i="4"/>
  <c r="O13" i="4"/>
  <c r="O15" i="4"/>
  <c r="O17" i="4"/>
  <c r="AG19" i="4"/>
  <c r="AI19" i="4"/>
  <c r="AA19" i="4"/>
  <c r="F13" i="1"/>
  <c r="D11" i="1"/>
  <c r="D26" i="1"/>
  <c r="D25" i="1"/>
  <c r="D24" i="1"/>
  <c r="D23" i="1"/>
  <c r="D22" i="1"/>
  <c r="D21" i="1"/>
  <c r="D20" i="1"/>
  <c r="D19" i="1"/>
  <c r="D18" i="1"/>
  <c r="D17" i="1"/>
  <c r="D16" i="1"/>
  <c r="D15" i="1"/>
  <c r="D14" i="1"/>
  <c r="D13" i="1"/>
  <c r="D12" i="1"/>
  <c r="D10" i="1"/>
  <c r="D9" i="1"/>
  <c r="BT11" i="2" l="1"/>
  <c r="BN11" i="2"/>
  <c r="BH11" i="2"/>
  <c r="BB11" i="2"/>
  <c r="BC11" i="2" s="1"/>
  <c r="AV11" i="2"/>
  <c r="AP11" i="2"/>
  <c r="AJ11" i="2"/>
  <c r="X11" i="2"/>
  <c r="AD11" i="2"/>
  <c r="R11" i="2"/>
  <c r="AL18" i="8"/>
  <c r="AL17" i="8"/>
  <c r="AL16" i="8"/>
  <c r="AL15" i="8"/>
  <c r="AL14" i="8"/>
  <c r="AL13" i="8"/>
  <c r="AL12" i="8"/>
  <c r="AL11" i="8"/>
  <c r="AL10" i="8"/>
  <c r="AL9" i="8"/>
  <c r="AI18" i="8"/>
  <c r="AI17" i="8"/>
  <c r="AI16" i="8"/>
  <c r="AI15" i="8"/>
  <c r="AI14" i="8"/>
  <c r="AI13" i="8"/>
  <c r="AI12" i="8"/>
  <c r="AI11" i="8"/>
  <c r="AI10" i="8"/>
  <c r="AI9" i="8"/>
  <c r="AF18" i="8"/>
  <c r="AF17" i="8"/>
  <c r="AF16" i="8"/>
  <c r="AF15" i="8"/>
  <c r="AF14" i="8"/>
  <c r="AF13" i="8"/>
  <c r="AF12" i="8"/>
  <c r="AF11" i="8"/>
  <c r="AF10" i="8"/>
  <c r="AF9" i="8"/>
  <c r="AC18" i="8"/>
  <c r="AC17" i="8"/>
  <c r="AC16" i="8"/>
  <c r="AC15" i="8"/>
  <c r="AC14" i="8"/>
  <c r="AC13" i="8"/>
  <c r="AC12" i="8"/>
  <c r="AC11" i="8"/>
  <c r="AC10" i="8"/>
  <c r="AC9" i="8"/>
  <c r="Z18" i="8"/>
  <c r="Z17" i="8"/>
  <c r="Z16" i="8"/>
  <c r="Z15" i="8"/>
  <c r="Z14" i="8"/>
  <c r="Z13" i="8"/>
  <c r="Z12" i="8"/>
  <c r="Z11" i="8"/>
  <c r="Z10" i="8"/>
  <c r="Z9" i="8"/>
  <c r="W18" i="8"/>
  <c r="W17" i="8"/>
  <c r="W16" i="8"/>
  <c r="W15" i="8"/>
  <c r="W14" i="8"/>
  <c r="W13" i="8"/>
  <c r="W12" i="8"/>
  <c r="W11" i="8"/>
  <c r="W10" i="8"/>
  <c r="W9" i="8"/>
  <c r="T18" i="8"/>
  <c r="T17" i="8"/>
  <c r="T16" i="8"/>
  <c r="T15" i="8"/>
  <c r="T14" i="8"/>
  <c r="T13" i="8"/>
  <c r="T12" i="8"/>
  <c r="T11" i="8"/>
  <c r="T10" i="8"/>
  <c r="T9" i="8"/>
  <c r="Q18" i="8"/>
  <c r="Q17" i="8"/>
  <c r="Q16" i="8"/>
  <c r="Q15" i="8"/>
  <c r="Q14" i="8"/>
  <c r="Q13" i="8"/>
  <c r="Q12" i="8"/>
  <c r="Q11" i="8"/>
  <c r="Q10" i="8"/>
  <c r="Q9" i="8"/>
  <c r="N18" i="8"/>
  <c r="N17" i="8"/>
  <c r="N16" i="8"/>
  <c r="N15" i="8"/>
  <c r="N14" i="8"/>
  <c r="N13" i="8"/>
  <c r="N12" i="8"/>
  <c r="N11" i="8"/>
  <c r="N10" i="8"/>
  <c r="N9" i="8"/>
  <c r="K18" i="8"/>
  <c r="K17" i="8"/>
  <c r="K16" i="8"/>
  <c r="K15" i="8"/>
  <c r="K14" i="8"/>
  <c r="K13" i="8"/>
  <c r="K12" i="8"/>
  <c r="K11" i="8"/>
  <c r="K10" i="8"/>
  <c r="K9" i="8"/>
  <c r="H18" i="8"/>
  <c r="H17" i="8"/>
  <c r="H16" i="8"/>
  <c r="H15" i="8"/>
  <c r="H14" i="8"/>
  <c r="H13" i="8"/>
  <c r="H12" i="8"/>
  <c r="H11" i="8"/>
  <c r="H10" i="8"/>
  <c r="H9" i="8"/>
  <c r="BR16" i="5"/>
  <c r="BP16" i="5"/>
  <c r="BT15" i="5"/>
  <c r="BT14" i="5"/>
  <c r="BT13" i="5"/>
  <c r="BT12" i="5"/>
  <c r="BT11" i="5"/>
  <c r="BQ11" i="5" s="1"/>
  <c r="BT10" i="5"/>
  <c r="BQ10" i="5"/>
  <c r="BL16" i="5"/>
  <c r="BJ16" i="5"/>
  <c r="BN15" i="5"/>
  <c r="BN14" i="5"/>
  <c r="BN13" i="5"/>
  <c r="BN12" i="5"/>
  <c r="BN11" i="5"/>
  <c r="BN10" i="5"/>
  <c r="BF16" i="5"/>
  <c r="BD16" i="5"/>
  <c r="BH15" i="5"/>
  <c r="BH14" i="5"/>
  <c r="BH13" i="5"/>
  <c r="BH12" i="5"/>
  <c r="BH11" i="5"/>
  <c r="BH10" i="5"/>
  <c r="AZ16" i="5"/>
  <c r="BB15" i="5"/>
  <c r="BB14" i="5"/>
  <c r="BB13" i="5"/>
  <c r="BB12" i="5"/>
  <c r="BB11" i="5"/>
  <c r="BA11" i="5" s="1"/>
  <c r="BB10" i="5"/>
  <c r="AT16" i="5"/>
  <c r="AR16" i="5"/>
  <c r="AV15" i="5"/>
  <c r="AV14" i="5"/>
  <c r="AV13" i="5"/>
  <c r="AV12" i="5"/>
  <c r="AV11" i="5"/>
  <c r="AV10" i="5"/>
  <c r="AN16" i="5"/>
  <c r="AL16" i="5"/>
  <c r="AP15" i="5"/>
  <c r="AP14" i="5"/>
  <c r="AP13" i="5"/>
  <c r="AP12" i="5"/>
  <c r="AP11" i="5"/>
  <c r="AP10" i="5"/>
  <c r="AH16" i="5"/>
  <c r="AF16" i="5"/>
  <c r="AJ15" i="5"/>
  <c r="AJ14" i="5"/>
  <c r="AJ13" i="5"/>
  <c r="AJ12" i="5"/>
  <c r="AJ11" i="5"/>
  <c r="AJ10" i="5"/>
  <c r="AB16" i="5"/>
  <c r="Z16" i="5"/>
  <c r="AD15" i="5"/>
  <c r="AD14" i="5"/>
  <c r="AD13" i="5"/>
  <c r="AD12" i="5"/>
  <c r="AD11" i="5"/>
  <c r="AC10" i="5"/>
  <c r="V16" i="5"/>
  <c r="T16" i="5"/>
  <c r="X15" i="5"/>
  <c r="X14" i="5"/>
  <c r="X13" i="5"/>
  <c r="X12" i="5"/>
  <c r="X11" i="5"/>
  <c r="X10" i="5"/>
  <c r="R15" i="5"/>
  <c r="R14" i="5"/>
  <c r="R13" i="5"/>
  <c r="R12" i="5"/>
  <c r="R11" i="5"/>
  <c r="R10" i="5"/>
  <c r="J16" i="5"/>
  <c r="K15" i="5"/>
  <c r="K14" i="5"/>
  <c r="K12" i="5"/>
  <c r="L10" i="5"/>
  <c r="BR19" i="4"/>
  <c r="BP19" i="4"/>
  <c r="BT18" i="4"/>
  <c r="BT17" i="4"/>
  <c r="BT16" i="4"/>
  <c r="BT15" i="4"/>
  <c r="BT14" i="4"/>
  <c r="BT13" i="4"/>
  <c r="BT12" i="4"/>
  <c r="BT11" i="4"/>
  <c r="BT10" i="4"/>
  <c r="BL19" i="4"/>
  <c r="BJ19" i="4"/>
  <c r="BN18" i="4"/>
  <c r="BN17" i="4"/>
  <c r="BN16" i="4"/>
  <c r="BN15" i="4"/>
  <c r="BN14" i="4"/>
  <c r="BN13" i="4"/>
  <c r="BN12" i="4"/>
  <c r="BN11" i="4"/>
  <c r="BN10" i="4"/>
  <c r="BF19" i="4"/>
  <c r="BD19" i="4"/>
  <c r="BH18" i="4"/>
  <c r="BH17" i="4"/>
  <c r="BH16" i="4"/>
  <c r="BH15" i="4"/>
  <c r="BH14" i="4"/>
  <c r="BH13" i="4"/>
  <c r="BH12" i="4"/>
  <c r="BH11" i="4"/>
  <c r="BH10" i="4"/>
  <c r="AZ19" i="4"/>
  <c r="AX19" i="4"/>
  <c r="BB18" i="4"/>
  <c r="BB17" i="4"/>
  <c r="BB16" i="4"/>
  <c r="BB15" i="4"/>
  <c r="BB14" i="4"/>
  <c r="BB13" i="4"/>
  <c r="BB12" i="4"/>
  <c r="BB11" i="4"/>
  <c r="BB10" i="4"/>
  <c r="AV18" i="4"/>
  <c r="AW18" i="4" s="1"/>
  <c r="AV17" i="4"/>
  <c r="AW17" i="4" s="1"/>
  <c r="AV16" i="4"/>
  <c r="AW16" i="4" s="1"/>
  <c r="AV15" i="4"/>
  <c r="AW15" i="4" s="1"/>
  <c r="AV14" i="4"/>
  <c r="AW14" i="4" s="1"/>
  <c r="AV13" i="4"/>
  <c r="AW13" i="4" s="1"/>
  <c r="AV12" i="4"/>
  <c r="AW12" i="4" s="1"/>
  <c r="AV11" i="4"/>
  <c r="AW11" i="4" s="1"/>
  <c r="AV10" i="4"/>
  <c r="AW10" i="4" s="1"/>
  <c r="AP18" i="4"/>
  <c r="AQ18" i="4" s="1"/>
  <c r="AP17" i="4"/>
  <c r="AQ17" i="4" s="1"/>
  <c r="AP16" i="4"/>
  <c r="AQ16" i="4" s="1"/>
  <c r="AP15" i="4"/>
  <c r="AQ15" i="4" s="1"/>
  <c r="AP14" i="4"/>
  <c r="AQ14" i="4" s="1"/>
  <c r="AP13" i="4"/>
  <c r="AQ13" i="4" s="1"/>
  <c r="AP12" i="4"/>
  <c r="AQ12" i="4" s="1"/>
  <c r="AP11" i="4"/>
  <c r="AQ11" i="4" s="1"/>
  <c r="AP10" i="4"/>
  <c r="AQ10" i="4" s="1"/>
  <c r="AQ19" i="4" s="1"/>
  <c r="AJ18" i="4"/>
  <c r="AK18" i="4" s="1"/>
  <c r="AJ17" i="4"/>
  <c r="AK17" i="4" s="1"/>
  <c r="AJ16" i="4"/>
  <c r="AK16" i="4" s="1"/>
  <c r="AJ15" i="4"/>
  <c r="AK15" i="4" s="1"/>
  <c r="AJ14" i="4"/>
  <c r="AK14" i="4" s="1"/>
  <c r="AJ13" i="4"/>
  <c r="AK13" i="4" s="1"/>
  <c r="AJ12" i="4"/>
  <c r="AK12" i="4" s="1"/>
  <c r="AJ11" i="4"/>
  <c r="AK11" i="4" s="1"/>
  <c r="AJ10" i="4"/>
  <c r="AK10" i="4" s="1"/>
  <c r="AD18" i="4"/>
  <c r="AE18" i="4" s="1"/>
  <c r="AD17" i="4"/>
  <c r="AE17" i="4" s="1"/>
  <c r="AD16" i="4"/>
  <c r="AE16" i="4" s="1"/>
  <c r="AD15" i="4"/>
  <c r="AE15" i="4" s="1"/>
  <c r="AD14" i="4"/>
  <c r="AE14" i="4" s="1"/>
  <c r="AD13" i="4"/>
  <c r="AE13" i="4" s="1"/>
  <c r="AD12" i="4"/>
  <c r="AE12" i="4" s="1"/>
  <c r="AD11" i="4"/>
  <c r="AE11" i="4" s="1"/>
  <c r="AD10" i="4"/>
  <c r="AE10" i="4" s="1"/>
  <c r="X18" i="4"/>
  <c r="Y18" i="4" s="1"/>
  <c r="X17" i="4"/>
  <c r="Y17" i="4" s="1"/>
  <c r="X16" i="4"/>
  <c r="Y16" i="4" s="1"/>
  <c r="X15" i="4"/>
  <c r="Y15" i="4" s="1"/>
  <c r="X14" i="4"/>
  <c r="Y14" i="4" s="1"/>
  <c r="X13" i="4"/>
  <c r="Y13" i="4" s="1"/>
  <c r="X12" i="4"/>
  <c r="Y12" i="4" s="1"/>
  <c r="X11" i="4"/>
  <c r="Y11" i="4" s="1"/>
  <c r="X10" i="4"/>
  <c r="Y10" i="4" s="1"/>
  <c r="R18" i="4"/>
  <c r="S18" i="4" s="1"/>
  <c r="R17" i="4"/>
  <c r="S17" i="4" s="1"/>
  <c r="R16" i="4"/>
  <c r="S16" i="4" s="1"/>
  <c r="R15" i="4"/>
  <c r="S15" i="4" s="1"/>
  <c r="R14" i="4"/>
  <c r="S14" i="4" s="1"/>
  <c r="R13" i="4"/>
  <c r="S13" i="4" s="1"/>
  <c r="R12" i="4"/>
  <c r="S12" i="4" s="1"/>
  <c r="R11" i="4"/>
  <c r="S11" i="4" s="1"/>
  <c r="R10" i="4"/>
  <c r="S10" i="4" s="1"/>
  <c r="S19" i="4" s="1"/>
  <c r="L18" i="4"/>
  <c r="M18" i="4" s="1"/>
  <c r="L17" i="4"/>
  <c r="M17" i="4" s="1"/>
  <c r="L16" i="4"/>
  <c r="M16" i="4" s="1"/>
  <c r="L15" i="4"/>
  <c r="M15" i="4" s="1"/>
  <c r="L14" i="4"/>
  <c r="M14" i="4" s="1"/>
  <c r="L13" i="4"/>
  <c r="M13" i="4" s="1"/>
  <c r="L12" i="4"/>
  <c r="L11" i="4"/>
  <c r="M11" i="4" s="1"/>
  <c r="L10" i="4"/>
  <c r="M10" i="4" s="1"/>
  <c r="BS20" i="2"/>
  <c r="BP20" i="2"/>
  <c r="BU11" i="2"/>
  <c r="BM20" i="2"/>
  <c r="BJ20" i="2"/>
  <c r="BO11" i="2"/>
  <c r="BG20" i="2"/>
  <c r="BD20" i="2"/>
  <c r="BI11" i="2"/>
  <c r="AX20" i="2"/>
  <c r="AU20" i="2"/>
  <c r="AR20" i="2"/>
  <c r="AW11" i="2"/>
  <c r="AO20" i="2"/>
  <c r="AL20" i="2"/>
  <c r="AQ11" i="2"/>
  <c r="AI20" i="2"/>
  <c r="AF20" i="2"/>
  <c r="AK11" i="2"/>
  <c r="AC20" i="2"/>
  <c r="Z20" i="2"/>
  <c r="AE11" i="2"/>
  <c r="W20" i="2"/>
  <c r="T20" i="2"/>
  <c r="Y11" i="2"/>
  <c r="BT19" i="4" l="1"/>
  <c r="Q15" i="5"/>
  <c r="W13" i="5"/>
  <c r="Y13" i="5"/>
  <c r="BG10" i="5"/>
  <c r="BE10" i="5"/>
  <c r="BM10" i="5"/>
  <c r="BS12" i="5"/>
  <c r="Y19" i="4"/>
  <c r="AW19" i="4"/>
  <c r="BK19" i="4"/>
  <c r="Q12" i="5"/>
  <c r="Y10" i="5"/>
  <c r="W10" i="5"/>
  <c r="X16" i="5"/>
  <c r="W14" i="5"/>
  <c r="Y14" i="5"/>
  <c r="AC14" i="5"/>
  <c r="AG10" i="5"/>
  <c r="AI10" i="5"/>
  <c r="AI14" i="5"/>
  <c r="AQ10" i="5"/>
  <c r="AQ16" i="5" s="1"/>
  <c r="AP16" i="5"/>
  <c r="AO10" i="5"/>
  <c r="AO14" i="5"/>
  <c r="AQ14" i="5"/>
  <c r="AS10" i="5"/>
  <c r="AU10" i="5"/>
  <c r="AU14" i="5"/>
  <c r="BG11" i="5"/>
  <c r="BG15" i="5"/>
  <c r="BM11" i="5"/>
  <c r="BO11" i="5"/>
  <c r="BM15" i="5"/>
  <c r="BS10" i="5"/>
  <c r="BT16" i="5"/>
  <c r="BU10" i="5" s="1"/>
  <c r="BS13" i="5"/>
  <c r="BQ16" i="5"/>
  <c r="Q11" i="5"/>
  <c r="O11" i="5"/>
  <c r="AI13" i="5"/>
  <c r="AO13" i="5"/>
  <c r="AQ13" i="5"/>
  <c r="AU13" i="5"/>
  <c r="BG14" i="5"/>
  <c r="BS15" i="5"/>
  <c r="AE19" i="4"/>
  <c r="BH19" i="4"/>
  <c r="BE19" i="4"/>
  <c r="M10" i="5"/>
  <c r="K10" i="5"/>
  <c r="I10" i="5"/>
  <c r="L16" i="5"/>
  <c r="Q13" i="5"/>
  <c r="O13" i="5"/>
  <c r="Y11" i="5"/>
  <c r="W11" i="5"/>
  <c r="W15" i="5"/>
  <c r="Y15" i="5"/>
  <c r="AC11" i="5"/>
  <c r="AC15" i="5"/>
  <c r="AI11" i="5"/>
  <c r="AI15" i="5"/>
  <c r="AO11" i="5"/>
  <c r="AQ11" i="5"/>
  <c r="AO15" i="5"/>
  <c r="AQ15" i="5"/>
  <c r="AU11" i="5"/>
  <c r="AU15" i="5"/>
  <c r="BG12" i="5"/>
  <c r="BM12" i="5"/>
  <c r="BS14" i="5"/>
  <c r="BS16" i="5"/>
  <c r="AC13" i="5"/>
  <c r="AO16" i="5"/>
  <c r="BM14" i="5"/>
  <c r="M19" i="4"/>
  <c r="AK19" i="4"/>
  <c r="BB19" i="4"/>
  <c r="AY19" i="4"/>
  <c r="BG19" i="4"/>
  <c r="O10" i="5"/>
  <c r="Q10" i="5"/>
  <c r="R16" i="5"/>
  <c r="Q14" i="5"/>
  <c r="Y12" i="5"/>
  <c r="W12" i="5"/>
  <c r="AC12" i="5"/>
  <c r="AI12" i="5"/>
  <c r="AO12" i="5"/>
  <c r="AQ12" i="5"/>
  <c r="AM16" i="5"/>
  <c r="AU12" i="5"/>
  <c r="BC12" i="5"/>
  <c r="BG13" i="5"/>
  <c r="BM13" i="5"/>
  <c r="BO13" i="5"/>
  <c r="BS11" i="5"/>
  <c r="BQ15" i="5"/>
  <c r="BQ12" i="5"/>
  <c r="BQ13" i="5"/>
  <c r="BQ14" i="5"/>
  <c r="BA13" i="5"/>
  <c r="BA15" i="5"/>
  <c r="BA10" i="5"/>
  <c r="AY10" i="5"/>
  <c r="BA12" i="5"/>
  <c r="BA14" i="5"/>
  <c r="BK10" i="5"/>
  <c r="BK11" i="5"/>
  <c r="BK12" i="5"/>
  <c r="BK13" i="5"/>
  <c r="BK14" i="5"/>
  <c r="BK15" i="5"/>
  <c r="BN16" i="5"/>
  <c r="BO10" i="5" s="1"/>
  <c r="BE11" i="5"/>
  <c r="BE12" i="5"/>
  <c r="BE13" i="5"/>
  <c r="BE14" i="5"/>
  <c r="BE15" i="5"/>
  <c r="BH16" i="5"/>
  <c r="BI14" i="5" s="1"/>
  <c r="AY11" i="5"/>
  <c r="AY12" i="5"/>
  <c r="AY13" i="5"/>
  <c r="AY14" i="5"/>
  <c r="AY15" i="5"/>
  <c r="BB16" i="5"/>
  <c r="AS11" i="5"/>
  <c r="AS12" i="5"/>
  <c r="AS13" i="5"/>
  <c r="AS14" i="5"/>
  <c r="AS15" i="5"/>
  <c r="AV16" i="5"/>
  <c r="AW14" i="5" s="1"/>
  <c r="AM10" i="5"/>
  <c r="AM11" i="5"/>
  <c r="AM12" i="5"/>
  <c r="AM13" i="5"/>
  <c r="AM14" i="5"/>
  <c r="AM15" i="5"/>
  <c r="AG11" i="5"/>
  <c r="AG12" i="5"/>
  <c r="AG13" i="5"/>
  <c r="AG14" i="5"/>
  <c r="AG15" i="5"/>
  <c r="AJ16" i="5"/>
  <c r="AK15" i="5" s="1"/>
  <c r="AA10" i="5"/>
  <c r="AA11" i="5"/>
  <c r="AA12" i="5"/>
  <c r="AA13" i="5"/>
  <c r="AA14" i="5"/>
  <c r="AA15" i="5"/>
  <c r="AD16" i="5"/>
  <c r="AE10" i="5" s="1"/>
  <c r="U10" i="5"/>
  <c r="U11" i="5"/>
  <c r="U12" i="5"/>
  <c r="U13" i="5"/>
  <c r="U14" i="5"/>
  <c r="U15" i="5"/>
  <c r="O12" i="5"/>
  <c r="O14" i="5"/>
  <c r="O15" i="5"/>
  <c r="I11" i="5"/>
  <c r="I12" i="5"/>
  <c r="I14" i="5"/>
  <c r="I15" i="5"/>
  <c r="BN19" i="4"/>
  <c r="BO10" i="4" s="1"/>
  <c r="BC12" i="4"/>
  <c r="G19" i="6"/>
  <c r="G18" i="6"/>
  <c r="G17" i="6"/>
  <c r="G16" i="6"/>
  <c r="G15" i="6"/>
  <c r="G14" i="6"/>
  <c r="G13" i="6"/>
  <c r="G12" i="6"/>
  <c r="S13" i="5" l="1"/>
  <c r="S11" i="5"/>
  <c r="BI11" i="5"/>
  <c r="AK10" i="5"/>
  <c r="AK16" i="5" s="1"/>
  <c r="S10" i="5"/>
  <c r="BU14" i="5"/>
  <c r="BG10" i="4"/>
  <c r="BG15" i="4"/>
  <c r="BE10" i="4"/>
  <c r="AW13" i="5"/>
  <c r="AK13" i="5"/>
  <c r="BU13" i="5"/>
  <c r="AW10" i="5"/>
  <c r="AK14" i="5"/>
  <c r="BI10" i="4"/>
  <c r="BU12" i="5"/>
  <c r="BI11" i="4"/>
  <c r="AW12" i="5"/>
  <c r="S14" i="5"/>
  <c r="BA14" i="4"/>
  <c r="AY14" i="4"/>
  <c r="AE13" i="5"/>
  <c r="BO15" i="5"/>
  <c r="BI15" i="5"/>
  <c r="BC10" i="5"/>
  <c r="AE14" i="5"/>
  <c r="BI10" i="5"/>
  <c r="S15" i="5"/>
  <c r="BA19" i="4"/>
  <c r="Y16" i="5"/>
  <c r="BS10" i="4"/>
  <c r="BQ10" i="4"/>
  <c r="AE12" i="5"/>
  <c r="BI12" i="5"/>
  <c r="AW11" i="5"/>
  <c r="AK11" i="5"/>
  <c r="AE11" i="5"/>
  <c r="AE16" i="5" s="1"/>
  <c r="BU15" i="5"/>
  <c r="S12" i="5"/>
  <c r="BQ19" i="4"/>
  <c r="BK10" i="4"/>
  <c r="BM10" i="4"/>
  <c r="BU11" i="5"/>
  <c r="BU16" i="5" s="1"/>
  <c r="BI13" i="5"/>
  <c r="AK12" i="5"/>
  <c r="BO14" i="5"/>
  <c r="BO12" i="5"/>
  <c r="BO16" i="5" s="1"/>
  <c r="AW15" i="5"/>
  <c r="AE15" i="5"/>
  <c r="M11" i="5"/>
  <c r="M16" i="5" s="1"/>
  <c r="M13" i="5"/>
  <c r="M15" i="5"/>
  <c r="M14" i="5"/>
  <c r="M12" i="5"/>
  <c r="BM19" i="4"/>
  <c r="BS19" i="4"/>
  <c r="BQ18" i="4"/>
  <c r="BQ12" i="4"/>
  <c r="BQ14" i="4"/>
  <c r="BQ16" i="4"/>
  <c r="BS11" i="4"/>
  <c r="BS13" i="4"/>
  <c r="BS15" i="4"/>
  <c r="BS17" i="4"/>
  <c r="BQ11" i="4"/>
  <c r="BQ13" i="4"/>
  <c r="BQ15" i="4"/>
  <c r="BQ17" i="4"/>
  <c r="BS12" i="4"/>
  <c r="BS14" i="4"/>
  <c r="BS16" i="4"/>
  <c r="BS18" i="4"/>
  <c r="BU16" i="4"/>
  <c r="BU12" i="4"/>
  <c r="BU17" i="4"/>
  <c r="BU13" i="4"/>
  <c r="BU18" i="4"/>
  <c r="BU14" i="4"/>
  <c r="BU10" i="4"/>
  <c r="BU15" i="4"/>
  <c r="BU11" i="4"/>
  <c r="BM11" i="4"/>
  <c r="BM13" i="4"/>
  <c r="BM15" i="4"/>
  <c r="BM17" i="4"/>
  <c r="BK11" i="4"/>
  <c r="BK13" i="4"/>
  <c r="BK15" i="4"/>
  <c r="BK17" i="4"/>
  <c r="BM12" i="4"/>
  <c r="BM14" i="4"/>
  <c r="BM16" i="4"/>
  <c r="BM18" i="4"/>
  <c r="BK12" i="4"/>
  <c r="BK14" i="4"/>
  <c r="BK16" i="4"/>
  <c r="BK18" i="4"/>
  <c r="BO17" i="4"/>
  <c r="BO13" i="4"/>
  <c r="BO18" i="4"/>
  <c r="BO14" i="4"/>
  <c r="BO15" i="4"/>
  <c r="BO11" i="4"/>
  <c r="BO16" i="4"/>
  <c r="BO12" i="4"/>
  <c r="BI14" i="4"/>
  <c r="BI15" i="4"/>
  <c r="BI18" i="4"/>
  <c r="BG12" i="4"/>
  <c r="BG14" i="4"/>
  <c r="BG16" i="4"/>
  <c r="BG18" i="4"/>
  <c r="BE12" i="4"/>
  <c r="BE14" i="4"/>
  <c r="BE16" i="4"/>
  <c r="BE18" i="4"/>
  <c r="BG11" i="4"/>
  <c r="BG13" i="4"/>
  <c r="BG17" i="4"/>
  <c r="BE11" i="4"/>
  <c r="BE13" i="4"/>
  <c r="BE15" i="4"/>
  <c r="BE17" i="4"/>
  <c r="BI16" i="4"/>
  <c r="BI12" i="4"/>
  <c r="BI17" i="4"/>
  <c r="BI13" i="4"/>
  <c r="BC15" i="4"/>
  <c r="BC16" i="4"/>
  <c r="BC11" i="4"/>
  <c r="BA12" i="4"/>
  <c r="BA16" i="4"/>
  <c r="BA18" i="4"/>
  <c r="AY11" i="4"/>
  <c r="AY13" i="4"/>
  <c r="AY15" i="4"/>
  <c r="AY17" i="4"/>
  <c r="AY10" i="4"/>
  <c r="BA11" i="4"/>
  <c r="BA13" i="4"/>
  <c r="BA15" i="4"/>
  <c r="BA17" i="4"/>
  <c r="BA10" i="4"/>
  <c r="AY12" i="4"/>
  <c r="AY16" i="4"/>
  <c r="AY18" i="4"/>
  <c r="BC17" i="4"/>
  <c r="BC13" i="4"/>
  <c r="BC18" i="4"/>
  <c r="BC14" i="4"/>
  <c r="BC10" i="4"/>
  <c r="BC14" i="5"/>
  <c r="BC15" i="5"/>
  <c r="BC13" i="5"/>
  <c r="BC11" i="5"/>
  <c r="BM16" i="5"/>
  <c r="BK16" i="5"/>
  <c r="BG16" i="5"/>
  <c r="BE16" i="5"/>
  <c r="AU16" i="5"/>
  <c r="AS16" i="5"/>
  <c r="BI19" i="4" l="1"/>
  <c r="BU19" i="4"/>
  <c r="BC16" i="5"/>
  <c r="BI16" i="5"/>
  <c r="AW16" i="5"/>
  <c r="S16" i="5"/>
  <c r="BO19" i="4"/>
  <c r="BC19" i="4"/>
  <c r="H20" i="2"/>
  <c r="K20" i="2"/>
  <c r="N20" i="2"/>
  <c r="D16" i="5"/>
  <c r="B16" i="5"/>
  <c r="F15" i="5"/>
  <c r="E15" i="5" s="1"/>
  <c r="F14" i="5"/>
  <c r="E14" i="5" s="1"/>
  <c r="F13" i="5"/>
  <c r="E13" i="5" s="1"/>
  <c r="F12" i="5"/>
  <c r="F11" i="5"/>
  <c r="E11" i="5" l="1"/>
  <c r="C11" i="5"/>
  <c r="F16" i="5"/>
  <c r="E12" i="5"/>
  <c r="C12" i="5"/>
  <c r="C14" i="5"/>
  <c r="C15" i="5"/>
  <c r="C13" i="5"/>
  <c r="G15" i="5" l="1"/>
  <c r="G11" i="5"/>
  <c r="G14" i="5"/>
  <c r="G10" i="5"/>
  <c r="G16" i="5" s="1"/>
  <c r="G13" i="5"/>
  <c r="G12" i="5"/>
  <c r="M36" i="5" l="1"/>
  <c r="M38" i="5"/>
  <c r="M40" i="5"/>
  <c r="X27" i="5"/>
  <c r="L36" i="5"/>
  <c r="L37" i="5"/>
  <c r="L40" i="5"/>
  <c r="V27" i="5"/>
  <c r="K36" i="5"/>
  <c r="K40" i="5"/>
  <c r="T27" i="5"/>
  <c r="J35" i="5"/>
  <c r="J39" i="5"/>
  <c r="J40" i="5"/>
  <c r="R27" i="5"/>
  <c r="I36" i="5"/>
  <c r="I38" i="5"/>
  <c r="I40" i="5"/>
  <c r="P27" i="5"/>
  <c r="H36" i="5"/>
  <c r="H37" i="5"/>
  <c r="H39" i="5"/>
  <c r="H40" i="5"/>
  <c r="N27" i="5"/>
  <c r="G36" i="5"/>
  <c r="G40" i="5"/>
  <c r="F35" i="5"/>
  <c r="F36" i="5"/>
  <c r="F39" i="5"/>
  <c r="F40" i="5"/>
  <c r="J27" i="5"/>
  <c r="E36" i="5"/>
  <c r="E38" i="5"/>
  <c r="E40" i="5"/>
  <c r="H27" i="5"/>
  <c r="D38" i="5"/>
  <c r="F26" i="5"/>
  <c r="F27" i="5"/>
  <c r="D35" i="5"/>
  <c r="D37" i="5"/>
  <c r="D27" i="5"/>
  <c r="M30" i="8"/>
  <c r="N23" i="8"/>
  <c r="N32" i="8"/>
  <c r="M32" i="8"/>
  <c r="L32" i="8"/>
  <c r="K32" i="8"/>
  <c r="J32" i="8"/>
  <c r="I32" i="8"/>
  <c r="H32" i="8"/>
  <c r="G32" i="8"/>
  <c r="F32" i="8"/>
  <c r="E32" i="8"/>
  <c r="D32" i="8"/>
  <c r="E18" i="8"/>
  <c r="C32" i="8" s="1"/>
  <c r="N31" i="8"/>
  <c r="M31" i="8"/>
  <c r="L31" i="8"/>
  <c r="K31" i="8"/>
  <c r="J31" i="8"/>
  <c r="I31" i="8"/>
  <c r="H31" i="8"/>
  <c r="G31" i="8"/>
  <c r="F31" i="8"/>
  <c r="E31" i="8"/>
  <c r="D31" i="8"/>
  <c r="E17" i="8"/>
  <c r="C31" i="8" s="1"/>
  <c r="N30" i="8"/>
  <c r="L30" i="8"/>
  <c r="K30" i="8"/>
  <c r="J30" i="8"/>
  <c r="I30" i="8"/>
  <c r="H30" i="8"/>
  <c r="G30" i="8"/>
  <c r="F30" i="8"/>
  <c r="E30" i="8"/>
  <c r="D30" i="8"/>
  <c r="E16" i="8"/>
  <c r="C30" i="8" s="1"/>
  <c r="N29" i="8"/>
  <c r="M29" i="8"/>
  <c r="L29" i="8"/>
  <c r="K29" i="8"/>
  <c r="J29" i="8"/>
  <c r="I29" i="8"/>
  <c r="H29" i="8"/>
  <c r="G29" i="8"/>
  <c r="F29" i="8"/>
  <c r="E29" i="8"/>
  <c r="D29" i="8"/>
  <c r="E15" i="8"/>
  <c r="C29" i="8" s="1"/>
  <c r="N28" i="8"/>
  <c r="M28" i="8"/>
  <c r="L28" i="8"/>
  <c r="K28" i="8"/>
  <c r="J28" i="8"/>
  <c r="I28" i="8"/>
  <c r="H28" i="8"/>
  <c r="G28" i="8"/>
  <c r="F28" i="8"/>
  <c r="E28" i="8"/>
  <c r="D28" i="8"/>
  <c r="E14" i="8"/>
  <c r="C28" i="8" s="1"/>
  <c r="N27" i="8"/>
  <c r="M27" i="8"/>
  <c r="L27" i="8"/>
  <c r="K27" i="8"/>
  <c r="J27" i="8"/>
  <c r="I27" i="8"/>
  <c r="H27" i="8"/>
  <c r="G27" i="8"/>
  <c r="F27" i="8"/>
  <c r="E27" i="8"/>
  <c r="D27" i="8"/>
  <c r="E13" i="8"/>
  <c r="C27" i="8" s="1"/>
  <c r="N26" i="8"/>
  <c r="M26" i="8"/>
  <c r="L26" i="8"/>
  <c r="K26" i="8"/>
  <c r="J26" i="8"/>
  <c r="I26" i="8"/>
  <c r="H26" i="8"/>
  <c r="G26" i="8"/>
  <c r="F26" i="8"/>
  <c r="E26" i="8"/>
  <c r="D26" i="8"/>
  <c r="E12" i="8"/>
  <c r="C26" i="8" s="1"/>
  <c r="N25" i="8"/>
  <c r="M25" i="8"/>
  <c r="L25" i="8"/>
  <c r="K25" i="8"/>
  <c r="J25" i="8"/>
  <c r="I25" i="8"/>
  <c r="H25" i="8"/>
  <c r="G25" i="8"/>
  <c r="F25" i="8"/>
  <c r="E25" i="8"/>
  <c r="D25" i="8"/>
  <c r="E11" i="8"/>
  <c r="C25" i="8" s="1"/>
  <c r="N24" i="8"/>
  <c r="M24" i="8"/>
  <c r="L24" i="8"/>
  <c r="K24" i="8"/>
  <c r="J24" i="8"/>
  <c r="I24" i="8"/>
  <c r="H24" i="8"/>
  <c r="G24" i="8"/>
  <c r="F24" i="8"/>
  <c r="E24" i="8"/>
  <c r="D24" i="8"/>
  <c r="E10" i="8"/>
  <c r="C24" i="8" s="1"/>
  <c r="M23" i="8"/>
  <c r="L23" i="8"/>
  <c r="K23" i="8"/>
  <c r="J23" i="8"/>
  <c r="I23" i="8"/>
  <c r="H23" i="8"/>
  <c r="G23" i="8"/>
  <c r="F23" i="8"/>
  <c r="E23" i="8"/>
  <c r="D23" i="8"/>
  <c r="E9" i="8"/>
  <c r="C23" i="8" s="1"/>
  <c r="G20" i="6"/>
  <c r="E20" i="6"/>
  <c r="C20" i="6"/>
  <c r="F19" i="6"/>
  <c r="D19" i="6"/>
  <c r="F17" i="6"/>
  <c r="D17" i="6"/>
  <c r="F16" i="6"/>
  <c r="D16" i="6"/>
  <c r="F15" i="6"/>
  <c r="D15" i="6"/>
  <c r="F14" i="6"/>
  <c r="F13" i="6"/>
  <c r="D13" i="6"/>
  <c r="F12" i="6"/>
  <c r="D12" i="6"/>
  <c r="D40" i="5"/>
  <c r="M39" i="5"/>
  <c r="L39" i="5"/>
  <c r="K39" i="5"/>
  <c r="I39" i="5"/>
  <c r="G39" i="5"/>
  <c r="E39" i="5"/>
  <c r="D39" i="5"/>
  <c r="L38" i="5"/>
  <c r="K38" i="5"/>
  <c r="J38" i="5"/>
  <c r="H38" i="5"/>
  <c r="G38" i="5"/>
  <c r="F38" i="5"/>
  <c r="M37" i="5"/>
  <c r="K37" i="5"/>
  <c r="J37" i="5"/>
  <c r="I37" i="5"/>
  <c r="G37" i="5"/>
  <c r="F37" i="5"/>
  <c r="E37" i="5"/>
  <c r="J36" i="5"/>
  <c r="D36" i="5"/>
  <c r="M35" i="5"/>
  <c r="L35" i="5"/>
  <c r="K35" i="5"/>
  <c r="I35" i="5"/>
  <c r="H35" i="5"/>
  <c r="G35" i="5"/>
  <c r="E35" i="5"/>
  <c r="Y29" i="5"/>
  <c r="X29" i="5"/>
  <c r="W29" i="5"/>
  <c r="V29" i="5"/>
  <c r="U29" i="5"/>
  <c r="T29" i="5"/>
  <c r="S29" i="5"/>
  <c r="R29" i="5"/>
  <c r="Q29" i="5"/>
  <c r="P29" i="5"/>
  <c r="O29" i="5"/>
  <c r="N29" i="5"/>
  <c r="M29" i="5"/>
  <c r="L29" i="5"/>
  <c r="K29" i="5"/>
  <c r="J29" i="5"/>
  <c r="I29" i="5"/>
  <c r="H29" i="5"/>
  <c r="G29" i="5"/>
  <c r="F29" i="5"/>
  <c r="E29" i="5"/>
  <c r="D29" i="5"/>
  <c r="Y28" i="5"/>
  <c r="X28" i="5"/>
  <c r="W28" i="5"/>
  <c r="V28" i="5"/>
  <c r="U28" i="5"/>
  <c r="T28" i="5"/>
  <c r="S28" i="5"/>
  <c r="R28" i="5"/>
  <c r="Q28" i="5"/>
  <c r="P28" i="5"/>
  <c r="O28" i="5"/>
  <c r="N28" i="5"/>
  <c r="M28" i="5"/>
  <c r="L28" i="5"/>
  <c r="K28" i="5"/>
  <c r="J28" i="5"/>
  <c r="I28" i="5"/>
  <c r="H28" i="5"/>
  <c r="G28" i="5"/>
  <c r="F28" i="5"/>
  <c r="E28" i="5"/>
  <c r="D28" i="5"/>
  <c r="Y27" i="5"/>
  <c r="W27" i="5"/>
  <c r="U27" i="5"/>
  <c r="S27" i="5"/>
  <c r="Q27" i="5"/>
  <c r="O27" i="5"/>
  <c r="M27" i="5"/>
  <c r="L27" i="5"/>
  <c r="K27" i="5"/>
  <c r="I27" i="5"/>
  <c r="G27" i="5"/>
  <c r="E27" i="5"/>
  <c r="Y26" i="5"/>
  <c r="X26" i="5"/>
  <c r="W26" i="5"/>
  <c r="V26" i="5"/>
  <c r="U26" i="5"/>
  <c r="T26" i="5"/>
  <c r="S26" i="5"/>
  <c r="R26" i="5"/>
  <c r="Q26" i="5"/>
  <c r="P26" i="5"/>
  <c r="O26" i="5"/>
  <c r="N26" i="5"/>
  <c r="M26" i="5"/>
  <c r="L26" i="5"/>
  <c r="K26" i="5"/>
  <c r="J26" i="5"/>
  <c r="I26" i="5"/>
  <c r="H26" i="5"/>
  <c r="D26" i="5"/>
  <c r="Y25" i="5"/>
  <c r="X25" i="5"/>
  <c r="W25" i="5"/>
  <c r="V25" i="5"/>
  <c r="U25" i="5"/>
  <c r="T25" i="5"/>
  <c r="S25" i="5"/>
  <c r="R25" i="5"/>
  <c r="Q25" i="5"/>
  <c r="P25" i="5"/>
  <c r="O25" i="5"/>
  <c r="N25" i="5"/>
  <c r="M25" i="5"/>
  <c r="L25" i="5"/>
  <c r="K25" i="5"/>
  <c r="J25" i="5"/>
  <c r="I25" i="5"/>
  <c r="H25" i="5"/>
  <c r="G25" i="5"/>
  <c r="F25" i="5"/>
  <c r="E25" i="5"/>
  <c r="D25" i="5"/>
  <c r="Y24" i="5"/>
  <c r="X24" i="5"/>
  <c r="W24" i="5"/>
  <c r="V24" i="5"/>
  <c r="U24" i="5"/>
  <c r="T24" i="5"/>
  <c r="S24" i="5"/>
  <c r="R24" i="5"/>
  <c r="Q24" i="5"/>
  <c r="P24" i="5"/>
  <c r="O24" i="5"/>
  <c r="N24" i="5"/>
  <c r="M24" i="5"/>
  <c r="L24" i="5"/>
  <c r="K24" i="5"/>
  <c r="J24" i="5"/>
  <c r="I24" i="5"/>
  <c r="H24" i="5"/>
  <c r="G24" i="5"/>
  <c r="F24" i="5"/>
  <c r="E24" i="5"/>
  <c r="D24" i="5"/>
  <c r="C29" i="5"/>
  <c r="B28" i="5"/>
  <c r="C27" i="5"/>
  <c r="C26" i="5"/>
  <c r="B26" i="5"/>
  <c r="C25" i="5"/>
  <c r="B25" i="5"/>
  <c r="C24" i="5"/>
  <c r="B24" i="5"/>
  <c r="F18" i="4"/>
  <c r="F17" i="4"/>
  <c r="F16" i="4"/>
  <c r="F15" i="4"/>
  <c r="F14" i="4"/>
  <c r="F13" i="4"/>
  <c r="F12" i="4"/>
  <c r="F11" i="4"/>
  <c r="F10" i="4"/>
  <c r="G10" i="4" s="1"/>
  <c r="BR19" i="3"/>
  <c r="BP19" i="3"/>
  <c r="BL19" i="3"/>
  <c r="BJ19" i="3"/>
  <c r="BF19" i="3"/>
  <c r="BD19" i="3"/>
  <c r="AT19" i="3"/>
  <c r="AR19" i="3"/>
  <c r="AN19" i="3"/>
  <c r="AL19" i="3"/>
  <c r="AH19" i="3"/>
  <c r="AF19" i="3"/>
  <c r="AB19" i="3"/>
  <c r="Z19" i="3"/>
  <c r="V19" i="3"/>
  <c r="T19" i="3"/>
  <c r="P19" i="3"/>
  <c r="N19" i="3"/>
  <c r="J19" i="3"/>
  <c r="H19" i="3"/>
  <c r="D19" i="3"/>
  <c r="B19" i="3"/>
  <c r="BR18" i="3"/>
  <c r="BP18" i="3"/>
  <c r="BL18" i="3"/>
  <c r="BJ18" i="3"/>
  <c r="BF18" i="3"/>
  <c r="BD18" i="3"/>
  <c r="AT18" i="3"/>
  <c r="AR18" i="3"/>
  <c r="AN18" i="3"/>
  <c r="AL18" i="3"/>
  <c r="AH18" i="3"/>
  <c r="AF18" i="3"/>
  <c r="AB18" i="3"/>
  <c r="Z18" i="3"/>
  <c r="V18" i="3"/>
  <c r="T18" i="3"/>
  <c r="P18" i="3"/>
  <c r="N18" i="3"/>
  <c r="J18" i="3"/>
  <c r="H18" i="3"/>
  <c r="D18" i="3"/>
  <c r="B18" i="3"/>
  <c r="BR17" i="3"/>
  <c r="BP17" i="3"/>
  <c r="BL17" i="3"/>
  <c r="BJ17" i="3"/>
  <c r="BF17" i="3"/>
  <c r="BD17" i="3"/>
  <c r="AT17" i="3"/>
  <c r="AR17" i="3"/>
  <c r="AN17" i="3"/>
  <c r="AL17" i="3"/>
  <c r="AH17" i="3"/>
  <c r="AF17" i="3"/>
  <c r="AB17" i="3"/>
  <c r="Z17" i="3"/>
  <c r="V17" i="3"/>
  <c r="T17" i="3"/>
  <c r="P17" i="3"/>
  <c r="N17" i="3"/>
  <c r="J17" i="3"/>
  <c r="H17" i="3"/>
  <c r="D17" i="3"/>
  <c r="B17" i="3"/>
  <c r="BR16" i="3"/>
  <c r="BP16" i="3"/>
  <c r="BL16" i="3"/>
  <c r="BJ16" i="3"/>
  <c r="BF16" i="3"/>
  <c r="BD16" i="3"/>
  <c r="BB16" i="3"/>
  <c r="AT16" i="3"/>
  <c r="AR16" i="3"/>
  <c r="AN16" i="3"/>
  <c r="AL16" i="3"/>
  <c r="AH16" i="3"/>
  <c r="AF16" i="3"/>
  <c r="AB16" i="3"/>
  <c r="Z16" i="3"/>
  <c r="V16" i="3"/>
  <c r="T16" i="3"/>
  <c r="P16" i="3"/>
  <c r="N16" i="3"/>
  <c r="J16" i="3"/>
  <c r="H16" i="3"/>
  <c r="D16" i="3"/>
  <c r="B16" i="3"/>
  <c r="BR15" i="3"/>
  <c r="BP15" i="3"/>
  <c r="BL15" i="3"/>
  <c r="BJ15" i="3"/>
  <c r="BF15" i="3"/>
  <c r="BD15" i="3"/>
  <c r="BB15" i="3"/>
  <c r="AT15" i="3"/>
  <c r="AR15" i="3"/>
  <c r="AN15" i="3"/>
  <c r="AL15" i="3"/>
  <c r="AH15" i="3"/>
  <c r="AF15" i="3"/>
  <c r="AB15" i="3"/>
  <c r="Z15" i="3"/>
  <c r="V15" i="3"/>
  <c r="T15" i="3"/>
  <c r="P15" i="3"/>
  <c r="N15" i="3"/>
  <c r="J15" i="3"/>
  <c r="H15" i="3"/>
  <c r="D15" i="3"/>
  <c r="B15" i="3"/>
  <c r="BR14" i="3"/>
  <c r="BP14" i="3"/>
  <c r="BL14" i="3"/>
  <c r="BJ14" i="3"/>
  <c r="BF14" i="3"/>
  <c r="BD14" i="3"/>
  <c r="BB14" i="3"/>
  <c r="AT14" i="3"/>
  <c r="AR14" i="3"/>
  <c r="AN14" i="3"/>
  <c r="AL14" i="3"/>
  <c r="AH14" i="3"/>
  <c r="AF14" i="3"/>
  <c r="AB14" i="3"/>
  <c r="Z14" i="3"/>
  <c r="V14" i="3"/>
  <c r="T14" i="3"/>
  <c r="P14" i="3"/>
  <c r="N14" i="3"/>
  <c r="J14" i="3"/>
  <c r="H14" i="3"/>
  <c r="D14" i="3"/>
  <c r="B14" i="3"/>
  <c r="BR13" i="3"/>
  <c r="BP13" i="3"/>
  <c r="BL13" i="3"/>
  <c r="BJ13" i="3"/>
  <c r="BF13" i="3"/>
  <c r="BD13" i="3"/>
  <c r="BB13" i="3"/>
  <c r="AT13" i="3"/>
  <c r="AR13" i="3"/>
  <c r="AN13" i="3"/>
  <c r="AL13" i="3"/>
  <c r="AH13" i="3"/>
  <c r="AF13" i="3"/>
  <c r="AB13" i="3"/>
  <c r="Z13" i="3"/>
  <c r="V13" i="3"/>
  <c r="T13" i="3"/>
  <c r="P13" i="3"/>
  <c r="N13" i="3"/>
  <c r="J13" i="3"/>
  <c r="H13" i="3"/>
  <c r="D13" i="3"/>
  <c r="B13" i="3"/>
  <c r="BR12" i="3"/>
  <c r="BP12" i="3"/>
  <c r="BL12" i="3"/>
  <c r="BJ12" i="3"/>
  <c r="BF12" i="3"/>
  <c r="BD12" i="3"/>
  <c r="BB12" i="3"/>
  <c r="AT12" i="3"/>
  <c r="AR12" i="3"/>
  <c r="AN12" i="3"/>
  <c r="AL12" i="3"/>
  <c r="AH12" i="3"/>
  <c r="AF12" i="3"/>
  <c r="AB12" i="3"/>
  <c r="Z12" i="3"/>
  <c r="V12" i="3"/>
  <c r="T12" i="3"/>
  <c r="P12" i="3"/>
  <c r="N12" i="3"/>
  <c r="J12" i="3"/>
  <c r="H12" i="3"/>
  <c r="D12" i="3"/>
  <c r="B12" i="3"/>
  <c r="BR11" i="3"/>
  <c r="BP11" i="3"/>
  <c r="BL11" i="3"/>
  <c r="BJ11" i="3"/>
  <c r="BF11" i="3"/>
  <c r="BD11" i="3"/>
  <c r="BB11" i="3"/>
  <c r="AT11" i="3"/>
  <c r="AR11" i="3"/>
  <c r="AN11" i="3"/>
  <c r="AL11" i="3"/>
  <c r="AH11" i="3"/>
  <c r="AF11" i="3"/>
  <c r="AB11" i="3"/>
  <c r="Z11" i="3"/>
  <c r="V11" i="3"/>
  <c r="T11" i="3"/>
  <c r="P11" i="3"/>
  <c r="N11" i="3"/>
  <c r="J11" i="3"/>
  <c r="H11" i="3"/>
  <c r="D11" i="3"/>
  <c r="B11" i="3"/>
  <c r="BR10" i="3"/>
  <c r="BR20" i="3" s="1"/>
  <c r="BP10" i="3"/>
  <c r="BL10" i="3"/>
  <c r="BJ10" i="3"/>
  <c r="BF10" i="3"/>
  <c r="BF20" i="3" s="1"/>
  <c r="BD10" i="3"/>
  <c r="AZ20" i="3"/>
  <c r="BB10" i="3"/>
  <c r="AT10" i="3"/>
  <c r="AT20" i="3" s="1"/>
  <c r="AR10" i="3"/>
  <c r="AN10" i="3"/>
  <c r="AL10" i="3"/>
  <c r="AH10" i="3"/>
  <c r="AH20" i="3" s="1"/>
  <c r="AF10" i="3"/>
  <c r="AB10" i="3"/>
  <c r="Z10" i="3"/>
  <c r="V10" i="3"/>
  <c r="V20" i="3" s="1"/>
  <c r="T10" i="3"/>
  <c r="P10" i="3"/>
  <c r="N10" i="3"/>
  <c r="J10" i="3"/>
  <c r="J20" i="3" s="1"/>
  <c r="H10" i="3"/>
  <c r="D10" i="3"/>
  <c r="B10" i="3"/>
  <c r="E63" i="2"/>
  <c r="B63" i="2"/>
  <c r="E62" i="2"/>
  <c r="B62" i="2"/>
  <c r="E61" i="2"/>
  <c r="B61" i="2"/>
  <c r="E60" i="2"/>
  <c r="B60" i="2"/>
  <c r="E59" i="2"/>
  <c r="B59" i="2"/>
  <c r="E58" i="2"/>
  <c r="B58" i="2"/>
  <c r="E57" i="2"/>
  <c r="B57" i="2"/>
  <c r="E56" i="2"/>
  <c r="B56" i="2"/>
  <c r="E55" i="2"/>
  <c r="B55" i="2"/>
  <c r="E54" i="2"/>
  <c r="B54" i="2"/>
  <c r="L26" i="2"/>
  <c r="M25" i="2"/>
  <c r="L35" i="2"/>
  <c r="L34" i="2"/>
  <c r="L30" i="2"/>
  <c r="Q20" i="2"/>
  <c r="L27" i="2" s="1"/>
  <c r="E20" i="2"/>
  <c r="B20" i="2"/>
  <c r="F14" i="2"/>
  <c r="G14" i="2" s="1"/>
  <c r="C27" i="1"/>
  <c r="B27" i="1"/>
  <c r="F21" i="1"/>
  <c r="E21" i="1"/>
  <c r="F20" i="1"/>
  <c r="E20" i="1"/>
  <c r="F19" i="1"/>
  <c r="E19" i="1"/>
  <c r="F18" i="1"/>
  <c r="E18" i="1"/>
  <c r="F17" i="1"/>
  <c r="E17" i="1"/>
  <c r="F16" i="1"/>
  <c r="E16" i="1"/>
  <c r="F15" i="1"/>
  <c r="E15" i="1"/>
  <c r="F14" i="1"/>
  <c r="E14" i="1"/>
  <c r="L11" i="2"/>
  <c r="M11" i="2" s="1"/>
  <c r="E13" i="1"/>
  <c r="F12" i="1"/>
  <c r="E12" i="1"/>
  <c r="BQ13" i="2" l="1"/>
  <c r="BR13" i="2" s="1"/>
  <c r="BK13" i="2"/>
  <c r="BL13" i="2" s="1"/>
  <c r="BE13" i="2"/>
  <c r="BF13" i="2" s="1"/>
  <c r="AY13" i="2"/>
  <c r="AZ13" i="2" s="1"/>
  <c r="AS13" i="2"/>
  <c r="AT13" i="2" s="1"/>
  <c r="AM13" i="2"/>
  <c r="AN13" i="2" s="1"/>
  <c r="AA13" i="2"/>
  <c r="AB13" i="2" s="1"/>
  <c r="AG13" i="2"/>
  <c r="AH13" i="2" s="1"/>
  <c r="U13" i="2"/>
  <c r="V13" i="2" s="1"/>
  <c r="L15" i="2"/>
  <c r="M15" i="2" s="1"/>
  <c r="BT15" i="2"/>
  <c r="BU15" i="2" s="1"/>
  <c r="BN15" i="2"/>
  <c r="BO15" i="2" s="1"/>
  <c r="BH15" i="2"/>
  <c r="BI15" i="2" s="1"/>
  <c r="BB15" i="2"/>
  <c r="BC15" i="2" s="1"/>
  <c r="AV15" i="2"/>
  <c r="AW15" i="2" s="1"/>
  <c r="AP15" i="2"/>
  <c r="AQ15" i="2" s="1"/>
  <c r="AD15" i="2"/>
  <c r="AE15" i="2" s="1"/>
  <c r="AJ15" i="2"/>
  <c r="AK15" i="2" s="1"/>
  <c r="X15" i="2"/>
  <c r="Y15" i="2" s="1"/>
  <c r="L19" i="2"/>
  <c r="M19" i="2" s="1"/>
  <c r="BT19" i="2"/>
  <c r="BU19" i="2" s="1"/>
  <c r="BN19" i="2"/>
  <c r="BO19" i="2" s="1"/>
  <c r="BH19" i="2"/>
  <c r="BI19" i="2" s="1"/>
  <c r="BB19" i="2"/>
  <c r="BC19" i="2" s="1"/>
  <c r="AV19" i="2"/>
  <c r="AW19" i="2" s="1"/>
  <c r="AJ19" i="2"/>
  <c r="AK19" i="2" s="1"/>
  <c r="X19" i="2"/>
  <c r="Y19" i="2" s="1"/>
  <c r="AP19" i="2"/>
  <c r="AQ19" i="2" s="1"/>
  <c r="AD19" i="2"/>
  <c r="AE19" i="2" s="1"/>
  <c r="Z20" i="3"/>
  <c r="BQ10" i="2"/>
  <c r="BK10" i="2"/>
  <c r="BE10" i="2"/>
  <c r="AY10" i="2"/>
  <c r="AS10" i="2"/>
  <c r="AM10" i="2"/>
  <c r="AG10" i="2"/>
  <c r="AA10" i="2"/>
  <c r="U10" i="2"/>
  <c r="C10" i="2"/>
  <c r="BQ14" i="2"/>
  <c r="BR14" i="2" s="1"/>
  <c r="BK14" i="2"/>
  <c r="BL14" i="2" s="1"/>
  <c r="BE14" i="2"/>
  <c r="BF14" i="2" s="1"/>
  <c r="AY14" i="2"/>
  <c r="AZ14" i="2" s="1"/>
  <c r="AS14" i="2"/>
  <c r="AT14" i="2" s="1"/>
  <c r="U14" i="2"/>
  <c r="V14" i="2" s="1"/>
  <c r="AM14" i="2"/>
  <c r="AN14" i="2" s="1"/>
  <c r="AG14" i="2"/>
  <c r="AH14" i="2" s="1"/>
  <c r="AA14" i="2"/>
  <c r="AB14" i="2" s="1"/>
  <c r="C18" i="2"/>
  <c r="D18" i="2" s="1"/>
  <c r="BQ18" i="2"/>
  <c r="BR18" i="2" s="1"/>
  <c r="BK18" i="2"/>
  <c r="BL18" i="2" s="1"/>
  <c r="BE18" i="2"/>
  <c r="BF18" i="2" s="1"/>
  <c r="AY18" i="2"/>
  <c r="AZ18" i="2" s="1"/>
  <c r="AS18" i="2"/>
  <c r="AT18" i="2" s="1"/>
  <c r="AA18" i="2"/>
  <c r="AB18" i="2" s="1"/>
  <c r="AM18" i="2"/>
  <c r="AN18" i="2" s="1"/>
  <c r="AG18" i="2"/>
  <c r="AH18" i="2" s="1"/>
  <c r="U18" i="2"/>
  <c r="V18" i="2" s="1"/>
  <c r="P20" i="3"/>
  <c r="AB20" i="3"/>
  <c r="AN20" i="3"/>
  <c r="BK11" i="2"/>
  <c r="BL11" i="2" s="1"/>
  <c r="BE11" i="2"/>
  <c r="BF11" i="2" s="1"/>
  <c r="BQ11" i="2"/>
  <c r="BR11" i="2" s="1"/>
  <c r="AY11" i="2"/>
  <c r="AZ11" i="2" s="1"/>
  <c r="AS11" i="2"/>
  <c r="AT11" i="2" s="1"/>
  <c r="AM11" i="2"/>
  <c r="AN11" i="2" s="1"/>
  <c r="AG11" i="2"/>
  <c r="AH11" i="2" s="1"/>
  <c r="AA11" i="2"/>
  <c r="AB11" i="2" s="1"/>
  <c r="U11" i="2"/>
  <c r="V11" i="2" s="1"/>
  <c r="BQ15" i="2"/>
  <c r="BR15" i="2" s="1"/>
  <c r="AS15" i="2"/>
  <c r="AT15" i="2" s="1"/>
  <c r="BK15" i="2"/>
  <c r="BL15" i="2" s="1"/>
  <c r="AY15" i="2"/>
  <c r="AZ15" i="2" s="1"/>
  <c r="BE15" i="2"/>
  <c r="BF15" i="2" s="1"/>
  <c r="AM15" i="2"/>
  <c r="AN15" i="2" s="1"/>
  <c r="AG15" i="2"/>
  <c r="AH15" i="2" s="1"/>
  <c r="AA15" i="2"/>
  <c r="AB15" i="2" s="1"/>
  <c r="U15" i="2"/>
  <c r="V15" i="2" s="1"/>
  <c r="BQ17" i="2"/>
  <c r="BR17" i="2" s="1"/>
  <c r="BK17" i="2"/>
  <c r="BL17" i="2" s="1"/>
  <c r="BE17" i="2"/>
  <c r="BF17" i="2" s="1"/>
  <c r="AY17" i="2"/>
  <c r="AZ17" i="2" s="1"/>
  <c r="AS17" i="2"/>
  <c r="AT17" i="2" s="1"/>
  <c r="AG17" i="2"/>
  <c r="AH17" i="2" s="1"/>
  <c r="AM17" i="2"/>
  <c r="AN17" i="2" s="1"/>
  <c r="AA17" i="2"/>
  <c r="AB17" i="2" s="1"/>
  <c r="U17" i="2"/>
  <c r="V17" i="2" s="1"/>
  <c r="AY19" i="2"/>
  <c r="AZ19" i="2" s="1"/>
  <c r="BQ19" i="2"/>
  <c r="BR19" i="2" s="1"/>
  <c r="AS19" i="2"/>
  <c r="AT19" i="2" s="1"/>
  <c r="BK19" i="2"/>
  <c r="BL19" i="2" s="1"/>
  <c r="BE19" i="2"/>
  <c r="BF19" i="2" s="1"/>
  <c r="AM19" i="2"/>
  <c r="AN19" i="2" s="1"/>
  <c r="AG19" i="2"/>
  <c r="AH19" i="2" s="1"/>
  <c r="AA19" i="2"/>
  <c r="AB19" i="2" s="1"/>
  <c r="U19" i="2"/>
  <c r="V19" i="2" s="1"/>
  <c r="L13" i="2"/>
  <c r="M13" i="2" s="1"/>
  <c r="BB13" i="2"/>
  <c r="BC13" i="2" s="1"/>
  <c r="BT13" i="2"/>
  <c r="BU13" i="2" s="1"/>
  <c r="AV13" i="2"/>
  <c r="AW13" i="2" s="1"/>
  <c r="BH13" i="2"/>
  <c r="BI13" i="2" s="1"/>
  <c r="BN13" i="2"/>
  <c r="BO13" i="2" s="1"/>
  <c r="AP13" i="2"/>
  <c r="AQ13" i="2" s="1"/>
  <c r="AJ13" i="2"/>
  <c r="AK13" i="2" s="1"/>
  <c r="AD13" i="2"/>
  <c r="AE13" i="2" s="1"/>
  <c r="X13" i="2"/>
  <c r="Y13" i="2" s="1"/>
  <c r="L17" i="2"/>
  <c r="M17" i="2" s="1"/>
  <c r="BH17" i="2"/>
  <c r="BI17" i="2" s="1"/>
  <c r="BB17" i="2"/>
  <c r="BC17" i="2" s="1"/>
  <c r="BT17" i="2"/>
  <c r="BU17" i="2" s="1"/>
  <c r="AV17" i="2"/>
  <c r="AW17" i="2" s="1"/>
  <c r="BN17" i="2"/>
  <c r="BO17" i="2" s="1"/>
  <c r="AP17" i="2"/>
  <c r="AQ17" i="2" s="1"/>
  <c r="AJ17" i="2"/>
  <c r="AK17" i="2" s="1"/>
  <c r="AD17" i="2"/>
  <c r="AE17" i="2" s="1"/>
  <c r="X17" i="2"/>
  <c r="Y17" i="2" s="1"/>
  <c r="BQ12" i="2"/>
  <c r="BR12" i="2" s="1"/>
  <c r="BK12" i="2"/>
  <c r="BL12" i="2" s="1"/>
  <c r="BE12" i="2"/>
  <c r="BF12" i="2" s="1"/>
  <c r="AY12" i="2"/>
  <c r="AZ12" i="2" s="1"/>
  <c r="AS12" i="2"/>
  <c r="AT12" i="2" s="1"/>
  <c r="AM12" i="2"/>
  <c r="AN12" i="2" s="1"/>
  <c r="AG12" i="2"/>
  <c r="AH12" i="2" s="1"/>
  <c r="AA12" i="2"/>
  <c r="AB12" i="2" s="1"/>
  <c r="U12" i="2"/>
  <c r="V12" i="2" s="1"/>
  <c r="G14" i="1"/>
  <c r="BQ16" i="2"/>
  <c r="BR16" i="2" s="1"/>
  <c r="BK16" i="2"/>
  <c r="BL16" i="2" s="1"/>
  <c r="BE16" i="2"/>
  <c r="BF16" i="2" s="1"/>
  <c r="AY16" i="2"/>
  <c r="AZ16" i="2" s="1"/>
  <c r="AS16" i="2"/>
  <c r="AT16" i="2" s="1"/>
  <c r="AM16" i="2"/>
  <c r="AN16" i="2" s="1"/>
  <c r="AG16" i="2"/>
  <c r="AH16" i="2" s="1"/>
  <c r="AA16" i="2"/>
  <c r="AB16" i="2" s="1"/>
  <c r="U16" i="2"/>
  <c r="V16" i="2" s="1"/>
  <c r="L10" i="2"/>
  <c r="BT10" i="2"/>
  <c r="BN10" i="2"/>
  <c r="BH10" i="2"/>
  <c r="BB10" i="2"/>
  <c r="AV10" i="2"/>
  <c r="AP10" i="2"/>
  <c r="AJ10" i="2"/>
  <c r="AD10" i="2"/>
  <c r="X10" i="2"/>
  <c r="L12" i="2"/>
  <c r="M12" i="2" s="1"/>
  <c r="BT12" i="2"/>
  <c r="BU12" i="2" s="1"/>
  <c r="BN12" i="2"/>
  <c r="BO12" i="2" s="1"/>
  <c r="BH12" i="2"/>
  <c r="BI12" i="2" s="1"/>
  <c r="BB12" i="2"/>
  <c r="BC12" i="2" s="1"/>
  <c r="AV12" i="2"/>
  <c r="AW12" i="2" s="1"/>
  <c r="AJ12" i="2"/>
  <c r="AK12" i="2" s="1"/>
  <c r="AD12" i="2"/>
  <c r="AE12" i="2" s="1"/>
  <c r="AP12" i="2"/>
  <c r="AQ12" i="2" s="1"/>
  <c r="X12" i="2"/>
  <c r="Y12" i="2" s="1"/>
  <c r="L14" i="2"/>
  <c r="M14" i="2" s="1"/>
  <c r="BT14" i="2"/>
  <c r="BU14" i="2" s="1"/>
  <c r="BN14" i="2"/>
  <c r="BO14" i="2" s="1"/>
  <c r="BH14" i="2"/>
  <c r="BI14" i="2" s="1"/>
  <c r="BB14" i="2"/>
  <c r="BC14" i="2" s="1"/>
  <c r="AV14" i="2"/>
  <c r="AW14" i="2" s="1"/>
  <c r="AP14" i="2"/>
  <c r="AQ14" i="2" s="1"/>
  <c r="AJ14" i="2"/>
  <c r="AK14" i="2" s="1"/>
  <c r="AD14" i="2"/>
  <c r="AE14" i="2" s="1"/>
  <c r="X14" i="2"/>
  <c r="Y14" i="2" s="1"/>
  <c r="L16" i="2"/>
  <c r="M16" i="2" s="1"/>
  <c r="BT16" i="2"/>
  <c r="BU16" i="2" s="1"/>
  <c r="BN16" i="2"/>
  <c r="BO16" i="2" s="1"/>
  <c r="BH16" i="2"/>
  <c r="BI16" i="2" s="1"/>
  <c r="BB16" i="2"/>
  <c r="BC16" i="2" s="1"/>
  <c r="AV16" i="2"/>
  <c r="AW16" i="2" s="1"/>
  <c r="X16" i="2"/>
  <c r="Y16" i="2" s="1"/>
  <c r="AP16" i="2"/>
  <c r="AQ16" i="2" s="1"/>
  <c r="AJ16" i="2"/>
  <c r="AK16" i="2" s="1"/>
  <c r="AD16" i="2"/>
  <c r="AE16" i="2" s="1"/>
  <c r="L18" i="2"/>
  <c r="M18" i="2" s="1"/>
  <c r="BT18" i="2"/>
  <c r="BU18" i="2" s="1"/>
  <c r="BN18" i="2"/>
  <c r="BO18" i="2" s="1"/>
  <c r="BH18" i="2"/>
  <c r="BI18" i="2" s="1"/>
  <c r="BB18" i="2"/>
  <c r="BC18" i="2" s="1"/>
  <c r="AV18" i="2"/>
  <c r="AW18" i="2" s="1"/>
  <c r="AP18" i="2"/>
  <c r="AQ18" i="2" s="1"/>
  <c r="AJ18" i="2"/>
  <c r="AK18" i="2" s="1"/>
  <c r="AD18" i="2"/>
  <c r="AE18" i="2" s="1"/>
  <c r="X18" i="2"/>
  <c r="Y18" i="2" s="1"/>
  <c r="H20" i="3"/>
  <c r="T20" i="3"/>
  <c r="AR20" i="3"/>
  <c r="BP20" i="3"/>
  <c r="BL20" i="3"/>
  <c r="BD20" i="3"/>
  <c r="G17" i="1"/>
  <c r="F61" i="2"/>
  <c r="G61" i="2" s="1"/>
  <c r="F27" i="1"/>
  <c r="R12" i="2"/>
  <c r="S12" i="2" s="1"/>
  <c r="F10" i="2"/>
  <c r="G10" i="2" s="1"/>
  <c r="F18" i="2"/>
  <c r="G18" i="2" s="1"/>
  <c r="D27" i="1"/>
  <c r="R16" i="2"/>
  <c r="S16" i="2" s="1"/>
  <c r="F57" i="2"/>
  <c r="G57" i="2" s="1"/>
  <c r="I11" i="2"/>
  <c r="J11" i="2" s="1"/>
  <c r="O11" i="2"/>
  <c r="P11" i="2" s="1"/>
  <c r="O14" i="2"/>
  <c r="P14" i="2" s="1"/>
  <c r="I14" i="2"/>
  <c r="J14" i="2" s="1"/>
  <c r="I16" i="2"/>
  <c r="J16" i="2" s="1"/>
  <c r="O16" i="2"/>
  <c r="P16" i="2" s="1"/>
  <c r="O19" i="2"/>
  <c r="P19" i="2" s="1"/>
  <c r="I19" i="2"/>
  <c r="J19" i="2" s="1"/>
  <c r="C16" i="2"/>
  <c r="D16" i="2" s="1"/>
  <c r="C55" i="2"/>
  <c r="C11" i="2"/>
  <c r="D11" i="2" s="1"/>
  <c r="S11" i="2"/>
  <c r="F13" i="2"/>
  <c r="G13" i="2" s="1"/>
  <c r="C15" i="2"/>
  <c r="D15" i="2" s="1"/>
  <c r="R15" i="2"/>
  <c r="S15" i="2" s="1"/>
  <c r="F17" i="2"/>
  <c r="G17" i="2" s="1"/>
  <c r="C19" i="2"/>
  <c r="D19" i="2" s="1"/>
  <c r="R19" i="2"/>
  <c r="S19" i="2" s="1"/>
  <c r="F54" i="2"/>
  <c r="G54" i="2" s="1"/>
  <c r="C56" i="2"/>
  <c r="D56" i="2" s="1"/>
  <c r="F58" i="2"/>
  <c r="G58" i="2" s="1"/>
  <c r="C60" i="2"/>
  <c r="D60" i="2" s="1"/>
  <c r="F62" i="2"/>
  <c r="G62" i="2" s="1"/>
  <c r="I10" i="2"/>
  <c r="O10" i="2"/>
  <c r="O13" i="2"/>
  <c r="P13" i="2" s="1"/>
  <c r="I13" i="2"/>
  <c r="J13" i="2" s="1"/>
  <c r="I17" i="2"/>
  <c r="J17" i="2" s="1"/>
  <c r="O17" i="2"/>
  <c r="P17" i="2" s="1"/>
  <c r="C12" i="2"/>
  <c r="D12" i="2" s="1"/>
  <c r="C59" i="2"/>
  <c r="G12" i="1"/>
  <c r="G13" i="1"/>
  <c r="G15" i="1"/>
  <c r="G16" i="1"/>
  <c r="G18" i="1"/>
  <c r="G19" i="1"/>
  <c r="G20" i="1"/>
  <c r="G21" i="1"/>
  <c r="R10" i="2"/>
  <c r="F12" i="2"/>
  <c r="G12" i="2" s="1"/>
  <c r="C14" i="2"/>
  <c r="D14" i="2" s="1"/>
  <c r="R14" i="2"/>
  <c r="S14" i="2" s="1"/>
  <c r="F16" i="2"/>
  <c r="G16" i="2" s="1"/>
  <c r="R18" i="2"/>
  <c r="S18" i="2" s="1"/>
  <c r="L28" i="2"/>
  <c r="F55" i="2"/>
  <c r="G55" i="2" s="1"/>
  <c r="C57" i="2"/>
  <c r="F59" i="2"/>
  <c r="G59" i="2" s="1"/>
  <c r="C61" i="2"/>
  <c r="I61" i="2" s="1"/>
  <c r="F63" i="2"/>
  <c r="G63" i="2" s="1"/>
  <c r="O12" i="2"/>
  <c r="P12" i="2" s="1"/>
  <c r="I12" i="2"/>
  <c r="J12" i="2" s="1"/>
  <c r="O15" i="2"/>
  <c r="P15" i="2" s="1"/>
  <c r="I15" i="2"/>
  <c r="J15" i="2" s="1"/>
  <c r="O18" i="2"/>
  <c r="P18" i="2" s="1"/>
  <c r="I18" i="2"/>
  <c r="J18" i="2" s="1"/>
  <c r="C63" i="2"/>
  <c r="D63" i="2" s="1"/>
  <c r="M10" i="2"/>
  <c r="E27" i="1"/>
  <c r="F11" i="2"/>
  <c r="G11" i="2" s="1"/>
  <c r="C13" i="2"/>
  <c r="D13" i="2" s="1"/>
  <c r="R13" i="2"/>
  <c r="S13" i="2" s="1"/>
  <c r="F15" i="2"/>
  <c r="G15" i="2" s="1"/>
  <c r="C17" i="2"/>
  <c r="D17" i="2" s="1"/>
  <c r="R17" i="2"/>
  <c r="S17" i="2" s="1"/>
  <c r="F19" i="2"/>
  <c r="G19" i="2" s="1"/>
  <c r="L29" i="2"/>
  <c r="C54" i="2"/>
  <c r="D54" i="2" s="1"/>
  <c r="F56" i="2"/>
  <c r="G56" i="2" s="1"/>
  <c r="C58" i="2"/>
  <c r="F60" i="2"/>
  <c r="G60" i="2" s="1"/>
  <c r="C62" i="2"/>
  <c r="D62" i="2" s="1"/>
  <c r="L36" i="2"/>
  <c r="BT10" i="3"/>
  <c r="BT11" i="3"/>
  <c r="BT12" i="3"/>
  <c r="BQ12" i="3" s="1"/>
  <c r="BT13" i="3"/>
  <c r="BQ13" i="3" s="1"/>
  <c r="BT14" i="3"/>
  <c r="BT15" i="3"/>
  <c r="BT16" i="3"/>
  <c r="BQ16" i="3" s="1"/>
  <c r="BT17" i="3"/>
  <c r="BQ17" i="3" s="1"/>
  <c r="BT18" i="3"/>
  <c r="BT19" i="3"/>
  <c r="BJ20" i="3"/>
  <c r="M35" i="2"/>
  <c r="BN10" i="3"/>
  <c r="BN11" i="3"/>
  <c r="BN12" i="3"/>
  <c r="BK12" i="3" s="1"/>
  <c r="BN13" i="3"/>
  <c r="BK13" i="3" s="1"/>
  <c r="BN14" i="3"/>
  <c r="BN15" i="3"/>
  <c r="BN16" i="3"/>
  <c r="BN17" i="3"/>
  <c r="BK17" i="3" s="1"/>
  <c r="BN18" i="3"/>
  <c r="BN19" i="3"/>
  <c r="BH10" i="3"/>
  <c r="BH11" i="3"/>
  <c r="BH12" i="3"/>
  <c r="BE12" i="3" s="1"/>
  <c r="BH13" i="3"/>
  <c r="BE13" i="3" s="1"/>
  <c r="BH14" i="3"/>
  <c r="BH15" i="3"/>
  <c r="BH16" i="3"/>
  <c r="BE16" i="3" s="1"/>
  <c r="BH17" i="3"/>
  <c r="BE17" i="3" s="1"/>
  <c r="BH18" i="3"/>
  <c r="BE18" i="3" s="1"/>
  <c r="BH19" i="3"/>
  <c r="L33" i="2"/>
  <c r="M34" i="2" s="1"/>
  <c r="BB17" i="3"/>
  <c r="BA17" i="3" s="1"/>
  <c r="BB18" i="3"/>
  <c r="AY18" i="3" s="1"/>
  <c r="BB19" i="3"/>
  <c r="BA19" i="3" s="1"/>
  <c r="AY10" i="3"/>
  <c r="BA10" i="3"/>
  <c r="BA11" i="3"/>
  <c r="AY11" i="3"/>
  <c r="AY12" i="3"/>
  <c r="BA12" i="3"/>
  <c r="BA13" i="3"/>
  <c r="AY13" i="3"/>
  <c r="AY14" i="3"/>
  <c r="BA14" i="3"/>
  <c r="AY15" i="3"/>
  <c r="BA15" i="3"/>
  <c r="AY16" i="3"/>
  <c r="BA16" i="3"/>
  <c r="AX20" i="3"/>
  <c r="L32" i="2"/>
  <c r="D72" i="3"/>
  <c r="E90" i="3" s="1"/>
  <c r="G90" i="3" s="1"/>
  <c r="D73" i="3"/>
  <c r="E91" i="3" s="1"/>
  <c r="G91" i="3" s="1"/>
  <c r="D75" i="3"/>
  <c r="E93" i="3" s="1"/>
  <c r="G93" i="3" s="1"/>
  <c r="D77" i="3"/>
  <c r="E95" i="3" s="1"/>
  <c r="G95" i="3" s="1"/>
  <c r="D78" i="3"/>
  <c r="E96" i="3" s="1"/>
  <c r="G96" i="3" s="1"/>
  <c r="E64" i="2"/>
  <c r="AV11" i="3"/>
  <c r="AS11" i="3" s="1"/>
  <c r="AV12" i="3"/>
  <c r="AU12" i="3" s="1"/>
  <c r="AV13" i="3"/>
  <c r="AU13" i="3" s="1"/>
  <c r="AV14" i="3"/>
  <c r="AU14" i="3" s="1"/>
  <c r="AV15" i="3"/>
  <c r="AS15" i="3" s="1"/>
  <c r="AV10" i="3"/>
  <c r="AV16" i="3"/>
  <c r="AS16" i="3" s="1"/>
  <c r="AV17" i="3"/>
  <c r="AV18" i="3"/>
  <c r="AS18" i="3" s="1"/>
  <c r="AV19" i="3"/>
  <c r="AP10" i="3"/>
  <c r="AM10" i="3" s="1"/>
  <c r="AP11" i="3"/>
  <c r="AM11" i="3" s="1"/>
  <c r="AP12" i="3"/>
  <c r="AO12" i="3" s="1"/>
  <c r="AP13" i="3"/>
  <c r="AM13" i="3" s="1"/>
  <c r="AP14" i="3"/>
  <c r="AM14" i="3" s="1"/>
  <c r="AP15" i="3"/>
  <c r="AM15" i="3" s="1"/>
  <c r="AP16" i="3"/>
  <c r="AO16" i="3" s="1"/>
  <c r="AP17" i="3"/>
  <c r="AM17" i="3" s="1"/>
  <c r="AP18" i="3"/>
  <c r="AO18" i="3" s="1"/>
  <c r="AP19" i="3"/>
  <c r="AM19" i="3" s="1"/>
  <c r="AO10" i="3"/>
  <c r="AO14" i="3"/>
  <c r="L31" i="2"/>
  <c r="AL20" i="3"/>
  <c r="H61" i="2"/>
  <c r="AJ10" i="3"/>
  <c r="AJ11" i="3"/>
  <c r="AJ12" i="3"/>
  <c r="AJ13" i="3"/>
  <c r="AG13" i="3" s="1"/>
  <c r="AJ14" i="3"/>
  <c r="AJ15" i="3"/>
  <c r="AJ16" i="3"/>
  <c r="AJ17" i="3"/>
  <c r="AG17" i="3" s="1"/>
  <c r="AJ18" i="3"/>
  <c r="AJ19" i="3"/>
  <c r="AF20" i="3"/>
  <c r="AD10" i="3"/>
  <c r="AA10" i="3" s="1"/>
  <c r="AD11" i="3"/>
  <c r="AA11" i="3" s="1"/>
  <c r="AD12" i="3"/>
  <c r="AC12" i="3" s="1"/>
  <c r="AD13" i="3"/>
  <c r="AA13" i="3" s="1"/>
  <c r="AD14" i="3"/>
  <c r="AC14" i="3" s="1"/>
  <c r="AD15" i="3"/>
  <c r="AA15" i="3" s="1"/>
  <c r="AD16" i="3"/>
  <c r="AC16" i="3" s="1"/>
  <c r="AD17" i="3"/>
  <c r="AA17" i="3" s="1"/>
  <c r="AD18" i="3"/>
  <c r="AA18" i="3" s="1"/>
  <c r="AD19" i="3"/>
  <c r="AA19" i="3" s="1"/>
  <c r="B64" i="2"/>
  <c r="X10" i="3"/>
  <c r="U10" i="3" s="1"/>
  <c r="X11" i="3"/>
  <c r="X12" i="3"/>
  <c r="U12" i="3" s="1"/>
  <c r="X13" i="3"/>
  <c r="U13" i="3" s="1"/>
  <c r="X14" i="3"/>
  <c r="X15" i="3"/>
  <c r="U15" i="3" s="1"/>
  <c r="X16" i="3"/>
  <c r="U16" i="3" s="1"/>
  <c r="X17" i="3"/>
  <c r="U17" i="3" s="1"/>
  <c r="X18" i="3"/>
  <c r="X19" i="3"/>
  <c r="H56" i="2"/>
  <c r="H60" i="2"/>
  <c r="D80" i="3"/>
  <c r="E98" i="3" s="1"/>
  <c r="G98" i="3" s="1"/>
  <c r="D81" i="3"/>
  <c r="E99" i="3" s="1"/>
  <c r="G99" i="3" s="1"/>
  <c r="H59" i="2"/>
  <c r="D74" i="3"/>
  <c r="E92" i="3" s="1"/>
  <c r="G92" i="3" s="1"/>
  <c r="D76" i="3"/>
  <c r="E94" i="3" s="1"/>
  <c r="G94" i="3" s="1"/>
  <c r="D79" i="3"/>
  <c r="E97" i="3" s="1"/>
  <c r="G97" i="3" s="1"/>
  <c r="R10" i="3"/>
  <c r="Q10" i="3" s="1"/>
  <c r="R11" i="3"/>
  <c r="O11" i="3" s="1"/>
  <c r="R12" i="3"/>
  <c r="Q12" i="3" s="1"/>
  <c r="R13" i="3"/>
  <c r="O13" i="3" s="1"/>
  <c r="R14" i="3"/>
  <c r="Q14" i="3" s="1"/>
  <c r="R15" i="3"/>
  <c r="O15" i="3" s="1"/>
  <c r="R16" i="3"/>
  <c r="O16" i="3" s="1"/>
  <c r="R17" i="3"/>
  <c r="O17" i="3" s="1"/>
  <c r="R18" i="3"/>
  <c r="Q18" i="3" s="1"/>
  <c r="R19" i="3"/>
  <c r="Q19" i="3" s="1"/>
  <c r="L11" i="3"/>
  <c r="I11" i="3" s="1"/>
  <c r="M27" i="2"/>
  <c r="M28" i="2"/>
  <c r="H55" i="2"/>
  <c r="B72" i="3"/>
  <c r="B90" i="3" s="1"/>
  <c r="B74" i="3"/>
  <c r="B76" i="3"/>
  <c r="B78" i="3"/>
  <c r="B96" i="3" s="1"/>
  <c r="B80" i="3"/>
  <c r="B98" i="3" s="1"/>
  <c r="Q13" i="3"/>
  <c r="Q17" i="3"/>
  <c r="H63" i="2"/>
  <c r="L10" i="3"/>
  <c r="L12" i="3"/>
  <c r="L13" i="3"/>
  <c r="L14" i="3"/>
  <c r="I14" i="3" s="1"/>
  <c r="L15" i="3"/>
  <c r="I15" i="3" s="1"/>
  <c r="L16" i="3"/>
  <c r="L17" i="3"/>
  <c r="I17" i="3" s="1"/>
  <c r="L18" i="3"/>
  <c r="I18" i="3" s="1"/>
  <c r="L19" i="3"/>
  <c r="I19" i="3" s="1"/>
  <c r="N20" i="3"/>
  <c r="H57" i="2"/>
  <c r="F11" i="3"/>
  <c r="C11" i="3" s="1"/>
  <c r="F13" i="3"/>
  <c r="C13" i="3" s="1"/>
  <c r="F15" i="3"/>
  <c r="E15" i="3" s="1"/>
  <c r="F17" i="3"/>
  <c r="F19" i="3"/>
  <c r="E19" i="3" s="1"/>
  <c r="D20" i="3"/>
  <c r="H54" i="2"/>
  <c r="H58" i="2"/>
  <c r="H62" i="2"/>
  <c r="C19" i="3"/>
  <c r="L25" i="2"/>
  <c r="M26" i="2" s="1"/>
  <c r="B73" i="3"/>
  <c r="B75" i="3"/>
  <c r="B77" i="3"/>
  <c r="B79" i="3"/>
  <c r="B81" i="3"/>
  <c r="D59" i="2"/>
  <c r="F10" i="3"/>
  <c r="F12" i="3"/>
  <c r="F14" i="3"/>
  <c r="F16" i="3"/>
  <c r="F18" i="3"/>
  <c r="B20" i="3"/>
  <c r="D20" i="6"/>
  <c r="F20" i="6"/>
  <c r="B36" i="5"/>
  <c r="B27" i="5"/>
  <c r="BN20" i="2" l="1"/>
  <c r="BO20" i="2" s="1"/>
  <c r="C37" i="2" s="1"/>
  <c r="BO10" i="2"/>
  <c r="AO19" i="3"/>
  <c r="Y10" i="2"/>
  <c r="X20" i="2"/>
  <c r="Y20" i="2" s="1"/>
  <c r="C30" i="2" s="1"/>
  <c r="BU10" i="2"/>
  <c r="BT20" i="2"/>
  <c r="BU20" i="2" s="1"/>
  <c r="C38" i="2" s="1"/>
  <c r="D38" i="2" s="1"/>
  <c r="U20" i="2"/>
  <c r="V20" i="2" s="1"/>
  <c r="B30" i="2" s="1"/>
  <c r="V10" i="2"/>
  <c r="BR10" i="2"/>
  <c r="BQ20" i="2"/>
  <c r="BR20" i="2" s="1"/>
  <c r="B38" i="2" s="1"/>
  <c r="AC18" i="3"/>
  <c r="J61" i="2"/>
  <c r="AD20" i="2"/>
  <c r="AE20" i="2" s="1"/>
  <c r="C31" i="2" s="1"/>
  <c r="AE10" i="2"/>
  <c r="BB20" i="2"/>
  <c r="BC20" i="2" s="1"/>
  <c r="C35" i="2" s="1"/>
  <c r="BC10" i="2"/>
  <c r="AA20" i="2"/>
  <c r="AB20" i="2" s="1"/>
  <c r="B31" i="2" s="1"/>
  <c r="D31" i="2" s="1"/>
  <c r="AB10" i="2"/>
  <c r="AY20" i="2"/>
  <c r="AZ20" i="2" s="1"/>
  <c r="B35" i="2" s="1"/>
  <c r="D35" i="2" s="1"/>
  <c r="AZ10" i="2"/>
  <c r="AP20" i="2"/>
  <c r="AQ20" i="2" s="1"/>
  <c r="C33" i="2" s="1"/>
  <c r="AQ10" i="2"/>
  <c r="AM20" i="2"/>
  <c r="AN20" i="2" s="1"/>
  <c r="B33" i="2" s="1"/>
  <c r="AN10" i="2"/>
  <c r="BK20" i="2"/>
  <c r="BL20" i="2" s="1"/>
  <c r="B37" i="2" s="1"/>
  <c r="D37" i="2" s="1"/>
  <c r="BL10" i="2"/>
  <c r="AW10" i="2"/>
  <c r="AV20" i="2"/>
  <c r="AW20" i="2" s="1"/>
  <c r="C34" i="2" s="1"/>
  <c r="AS20" i="2"/>
  <c r="AT20" i="2" s="1"/>
  <c r="B34" i="2" s="1"/>
  <c r="AT10" i="2"/>
  <c r="O18" i="3"/>
  <c r="AC10" i="3"/>
  <c r="AO11" i="3"/>
  <c r="L20" i="2"/>
  <c r="M20" i="2" s="1"/>
  <c r="C28" i="2" s="1"/>
  <c r="AK10" i="2"/>
  <c r="AJ20" i="2"/>
  <c r="AK20" i="2" s="1"/>
  <c r="C32" i="2" s="1"/>
  <c r="BH20" i="2"/>
  <c r="BI20" i="2" s="1"/>
  <c r="C36" i="2" s="1"/>
  <c r="BI10" i="2"/>
  <c r="AG20" i="2"/>
  <c r="AH20" i="2" s="1"/>
  <c r="B32" i="2" s="1"/>
  <c r="D32" i="2" s="1"/>
  <c r="AH10" i="2"/>
  <c r="BE20" i="2"/>
  <c r="BF20" i="2" s="1"/>
  <c r="B36" i="2" s="1"/>
  <c r="BF10" i="2"/>
  <c r="AY19" i="3"/>
  <c r="AS13" i="3"/>
  <c r="M32" i="2"/>
  <c r="AU11" i="3"/>
  <c r="AO15" i="3"/>
  <c r="C10" i="4"/>
  <c r="C19" i="4"/>
  <c r="M29" i="2"/>
  <c r="AA12" i="3"/>
  <c r="Q15" i="3"/>
  <c r="E11" i="3"/>
  <c r="D27" i="4"/>
  <c r="D31" i="4"/>
  <c r="E28" i="4"/>
  <c r="E32" i="4"/>
  <c r="F29" i="4"/>
  <c r="F33" i="4"/>
  <c r="G26" i="4"/>
  <c r="G30" i="4"/>
  <c r="H27" i="4"/>
  <c r="C29" i="4"/>
  <c r="C33" i="4"/>
  <c r="D26" i="4"/>
  <c r="D30" i="4"/>
  <c r="E27" i="4"/>
  <c r="F28" i="4"/>
  <c r="F32" i="4"/>
  <c r="G25" i="4"/>
  <c r="G33" i="4"/>
  <c r="H26" i="4"/>
  <c r="H30" i="4"/>
  <c r="I27" i="4"/>
  <c r="J32" i="4"/>
  <c r="K25" i="4"/>
  <c r="L26" i="4"/>
  <c r="L30" i="4"/>
  <c r="M27" i="4"/>
  <c r="M31" i="4"/>
  <c r="H33" i="4"/>
  <c r="I30" i="4"/>
  <c r="J27" i="4"/>
  <c r="J31" i="4"/>
  <c r="K32" i="4"/>
  <c r="L25" i="4"/>
  <c r="L29" i="4"/>
  <c r="L33" i="4"/>
  <c r="M26" i="4"/>
  <c r="M30" i="4"/>
  <c r="C28" i="4"/>
  <c r="D25" i="4"/>
  <c r="D33" i="4"/>
  <c r="E30" i="4"/>
  <c r="F27" i="4"/>
  <c r="G32" i="4"/>
  <c r="H29" i="4"/>
  <c r="C31" i="4"/>
  <c r="D28" i="4"/>
  <c r="E25" i="4"/>
  <c r="E33" i="4"/>
  <c r="G27" i="4"/>
  <c r="H32" i="4"/>
  <c r="I29" i="4"/>
  <c r="J26" i="4"/>
  <c r="K31" i="4"/>
  <c r="L28" i="4"/>
  <c r="M25" i="4"/>
  <c r="M33" i="4"/>
  <c r="I32" i="4"/>
  <c r="J29" i="4"/>
  <c r="L31" i="4"/>
  <c r="M28" i="4"/>
  <c r="C32" i="4"/>
  <c r="D29" i="4"/>
  <c r="E26" i="4"/>
  <c r="F31" i="4"/>
  <c r="G28" i="4"/>
  <c r="H25" i="4"/>
  <c r="D32" i="4"/>
  <c r="E29" i="4"/>
  <c r="F26" i="4"/>
  <c r="G31" i="4"/>
  <c r="H28" i="4"/>
  <c r="I25" i="4"/>
  <c r="J30" i="4"/>
  <c r="K27" i="4"/>
  <c r="L32" i="4"/>
  <c r="M29" i="4"/>
  <c r="H31" i="4"/>
  <c r="I28" i="4"/>
  <c r="J25" i="4"/>
  <c r="J33" i="4"/>
  <c r="L27" i="4"/>
  <c r="M32" i="4"/>
  <c r="C17" i="3"/>
  <c r="AA14" i="3"/>
  <c r="AM18" i="3"/>
  <c r="I58" i="2"/>
  <c r="M33" i="2"/>
  <c r="AY17" i="3"/>
  <c r="AU15" i="3"/>
  <c r="AO13" i="3"/>
  <c r="AP20" i="3"/>
  <c r="AQ18" i="3" s="1"/>
  <c r="H34" i="3" s="1"/>
  <c r="AC11" i="3"/>
  <c r="AC15" i="3"/>
  <c r="AC19" i="3"/>
  <c r="O12" i="3"/>
  <c r="O19" i="3"/>
  <c r="Q16" i="3"/>
  <c r="Q11" i="3"/>
  <c r="K11" i="3"/>
  <c r="F74" i="3"/>
  <c r="C74" i="3" s="1"/>
  <c r="C15" i="3"/>
  <c r="I57" i="2"/>
  <c r="J57" i="2" s="1"/>
  <c r="I55" i="2"/>
  <c r="J55" i="2" s="1"/>
  <c r="F72" i="3"/>
  <c r="C72" i="3" s="1"/>
  <c r="AS12" i="3"/>
  <c r="BA18" i="3"/>
  <c r="D10" i="2"/>
  <c r="C20" i="2"/>
  <c r="B27" i="2" s="1"/>
  <c r="G27" i="1"/>
  <c r="P10" i="2"/>
  <c r="O20" i="2"/>
  <c r="P20" i="2" s="1"/>
  <c r="B29" i="2" s="1"/>
  <c r="D61" i="2"/>
  <c r="D57" i="2"/>
  <c r="D55" i="2"/>
  <c r="E13" i="3"/>
  <c r="R20" i="3"/>
  <c r="S15" i="3" s="1"/>
  <c r="D31" i="3" s="1"/>
  <c r="AM16" i="3"/>
  <c r="I62" i="2"/>
  <c r="J62" i="2" s="1"/>
  <c r="I59" i="2"/>
  <c r="J59" i="2" s="1"/>
  <c r="J10" i="2"/>
  <c r="I20" i="2"/>
  <c r="J20" i="2" s="1"/>
  <c r="B28" i="2" s="1"/>
  <c r="D28" i="2" s="1"/>
  <c r="I60" i="2"/>
  <c r="J60" i="2" s="1"/>
  <c r="I56" i="2"/>
  <c r="J56" i="2" s="1"/>
  <c r="AD20" i="3"/>
  <c r="AE10" i="3" s="1"/>
  <c r="F26" i="3" s="1"/>
  <c r="S10" i="2"/>
  <c r="R20" i="2"/>
  <c r="S20" i="2" s="1"/>
  <c r="C29" i="2" s="1"/>
  <c r="F64" i="2"/>
  <c r="D58" i="2"/>
  <c r="J58" i="2"/>
  <c r="O14" i="3"/>
  <c r="AA16" i="3"/>
  <c r="G64" i="2"/>
  <c r="I54" i="2"/>
  <c r="J54" i="2" s="1"/>
  <c r="C64" i="2"/>
  <c r="I64" i="2" s="1"/>
  <c r="I63" i="2"/>
  <c r="J63" i="2" s="1"/>
  <c r="F20" i="2"/>
  <c r="G20" i="2" s="1"/>
  <c r="C27" i="2" s="1"/>
  <c r="BS19" i="3"/>
  <c r="BS15" i="3"/>
  <c r="BS11" i="3"/>
  <c r="BS18" i="3"/>
  <c r="BS14" i="3"/>
  <c r="BS10" i="3"/>
  <c r="BT20" i="3"/>
  <c r="BS17" i="3"/>
  <c r="BS13" i="3"/>
  <c r="BQ19" i="3"/>
  <c r="BQ15" i="3"/>
  <c r="BQ11" i="3"/>
  <c r="BQ10" i="3"/>
  <c r="BS16" i="3"/>
  <c r="BS12" i="3"/>
  <c r="BQ18" i="3"/>
  <c r="BQ14" i="3"/>
  <c r="BM16" i="3"/>
  <c r="BM19" i="3"/>
  <c r="BM15" i="3"/>
  <c r="BM11" i="3"/>
  <c r="BK16" i="3"/>
  <c r="BM18" i="3"/>
  <c r="BM14" i="3"/>
  <c r="BN20" i="3"/>
  <c r="BM10" i="3"/>
  <c r="BK19" i="3"/>
  <c r="BK15" i="3"/>
  <c r="BK11" i="3"/>
  <c r="BM12" i="3"/>
  <c r="BM17" i="3"/>
  <c r="BM13" i="3"/>
  <c r="BK18" i="3"/>
  <c r="BK14" i="3"/>
  <c r="BK10" i="3"/>
  <c r="BG19" i="3"/>
  <c r="BG15" i="3"/>
  <c r="BG14" i="3"/>
  <c r="BG17" i="3"/>
  <c r="BG13" i="3"/>
  <c r="BE14" i="3"/>
  <c r="BG11" i="3"/>
  <c r="BG18" i="3"/>
  <c r="BH20" i="3"/>
  <c r="BI16" i="3" s="1"/>
  <c r="K32" i="3" s="1"/>
  <c r="BG10" i="3"/>
  <c r="BE10" i="3"/>
  <c r="BG16" i="3"/>
  <c r="BG12" i="3"/>
  <c r="BE15" i="3"/>
  <c r="BE19" i="3"/>
  <c r="BE11" i="3"/>
  <c r="BB20" i="3"/>
  <c r="BC20" i="3" s="1"/>
  <c r="H64" i="2"/>
  <c r="AS14" i="3"/>
  <c r="AU19" i="3"/>
  <c r="AU18" i="3"/>
  <c r="AS19" i="3"/>
  <c r="AU17" i="3"/>
  <c r="AU10" i="3"/>
  <c r="AV20" i="3"/>
  <c r="AW17" i="3" s="1"/>
  <c r="I33" i="3" s="1"/>
  <c r="AS10" i="3"/>
  <c r="AU16" i="3"/>
  <c r="AS17" i="3"/>
  <c r="AO17" i="3"/>
  <c r="AM12" i="3"/>
  <c r="AM20" i="3"/>
  <c r="AI16" i="3"/>
  <c r="AI12" i="3"/>
  <c r="AG16" i="3"/>
  <c r="AG12" i="3"/>
  <c r="AI17" i="3"/>
  <c r="AI19" i="3"/>
  <c r="AI15" i="3"/>
  <c r="AI11" i="3"/>
  <c r="AG19" i="3"/>
  <c r="AG15" i="3"/>
  <c r="AG11" i="3"/>
  <c r="AI13" i="3"/>
  <c r="AI18" i="3"/>
  <c r="AI14" i="3"/>
  <c r="AJ20" i="3"/>
  <c r="AK13" i="3" s="1"/>
  <c r="G29" i="3" s="1"/>
  <c r="AI10" i="3"/>
  <c r="AG18" i="3"/>
  <c r="AG14" i="3"/>
  <c r="AG10" i="3"/>
  <c r="AC17" i="3"/>
  <c r="AC13" i="3"/>
  <c r="AE13" i="3"/>
  <c r="F29" i="3" s="1"/>
  <c r="AE19" i="3"/>
  <c r="F35" i="3" s="1"/>
  <c r="AE17" i="3"/>
  <c r="F33" i="3" s="1"/>
  <c r="W19" i="3"/>
  <c r="W11" i="3"/>
  <c r="W18" i="3"/>
  <c r="W17" i="3"/>
  <c r="W13" i="3"/>
  <c r="U19" i="3"/>
  <c r="U11" i="3"/>
  <c r="W15" i="3"/>
  <c r="W14" i="3"/>
  <c r="X20" i="3"/>
  <c r="Y17" i="3" s="1"/>
  <c r="E33" i="3" s="1"/>
  <c r="W10" i="3"/>
  <c r="B92" i="3"/>
  <c r="D92" i="3" s="1"/>
  <c r="W16" i="3"/>
  <c r="W12" i="3"/>
  <c r="U18" i="3"/>
  <c r="U14" i="3"/>
  <c r="E100" i="3"/>
  <c r="G100" i="3" s="1"/>
  <c r="F76" i="3"/>
  <c r="C76" i="3" s="1"/>
  <c r="B94" i="3"/>
  <c r="H94" i="3" s="1"/>
  <c r="J94" i="3" s="1"/>
  <c r="F78" i="3"/>
  <c r="C78" i="3" s="1"/>
  <c r="F80" i="3"/>
  <c r="C80" i="3" s="1"/>
  <c r="K13" i="3"/>
  <c r="K16" i="3"/>
  <c r="K12" i="3"/>
  <c r="K19" i="3"/>
  <c r="K15" i="3"/>
  <c r="L20" i="3"/>
  <c r="M19" i="3" s="1"/>
  <c r="C35" i="3" s="1"/>
  <c r="K10" i="3"/>
  <c r="I13" i="3"/>
  <c r="K17" i="3"/>
  <c r="K18" i="3"/>
  <c r="K14" i="3"/>
  <c r="I16" i="3"/>
  <c r="I12" i="3"/>
  <c r="G16" i="4"/>
  <c r="B31" i="4" s="1"/>
  <c r="K26" i="4"/>
  <c r="E31" i="4"/>
  <c r="C26" i="4"/>
  <c r="J28" i="4"/>
  <c r="F25" i="4"/>
  <c r="G29" i="4"/>
  <c r="K28" i="4"/>
  <c r="F30" i="4"/>
  <c r="I31" i="4"/>
  <c r="C30" i="4"/>
  <c r="I33" i="4"/>
  <c r="C25" i="4"/>
  <c r="K30" i="4"/>
  <c r="K33" i="4"/>
  <c r="E12" i="3"/>
  <c r="C12" i="3"/>
  <c r="B93" i="3"/>
  <c r="F75" i="3"/>
  <c r="D98" i="3"/>
  <c r="H98" i="3"/>
  <c r="J98" i="3" s="1"/>
  <c r="C14" i="3"/>
  <c r="E14" i="3"/>
  <c r="F20" i="3"/>
  <c r="G12" i="3" s="1"/>
  <c r="B28" i="3" s="1"/>
  <c r="E10" i="3"/>
  <c r="C10" i="3"/>
  <c r="B91" i="3"/>
  <c r="F73" i="3"/>
  <c r="D90" i="3"/>
  <c r="H90" i="3"/>
  <c r="B95" i="3"/>
  <c r="F77" i="3"/>
  <c r="D96" i="3"/>
  <c r="H96" i="3"/>
  <c r="J96" i="3" s="1"/>
  <c r="E18" i="3"/>
  <c r="C18" i="3"/>
  <c r="B99" i="3"/>
  <c r="F81" i="3"/>
  <c r="E16" i="3"/>
  <c r="C16" i="3"/>
  <c r="B97" i="3"/>
  <c r="F79" i="3"/>
  <c r="C79" i="3" s="1"/>
  <c r="C40" i="5"/>
  <c r="C36" i="5"/>
  <c r="B39" i="5"/>
  <c r="C35" i="5"/>
  <c r="B35" i="5"/>
  <c r="C37" i="5"/>
  <c r="C39" i="5"/>
  <c r="C38" i="5"/>
  <c r="B40" i="5"/>
  <c r="B37" i="5"/>
  <c r="B38" i="5"/>
  <c r="G13" i="4"/>
  <c r="B28" i="4" s="1"/>
  <c r="G18" i="4"/>
  <c r="B33" i="4" s="1"/>
  <c r="C13" i="4"/>
  <c r="C16" i="4"/>
  <c r="E18" i="4"/>
  <c r="E17" i="4"/>
  <c r="E16" i="4"/>
  <c r="E15" i="4"/>
  <c r="E14" i="4"/>
  <c r="E13" i="4"/>
  <c r="E12" i="4"/>
  <c r="E11" i="4"/>
  <c r="E10" i="4"/>
  <c r="C18" i="4"/>
  <c r="C17" i="4"/>
  <c r="C15" i="4"/>
  <c r="C14" i="4"/>
  <c r="C12" i="4"/>
  <c r="G14" i="4"/>
  <c r="B29" i="4" s="1"/>
  <c r="G15" i="4"/>
  <c r="B30" i="4" s="1"/>
  <c r="B25" i="4"/>
  <c r="G12" i="4"/>
  <c r="B27" i="4" s="1"/>
  <c r="G11" i="4"/>
  <c r="G17" i="4"/>
  <c r="B32" i="4" s="1"/>
  <c r="AQ10" i="3" l="1"/>
  <c r="H26" i="3" s="1"/>
  <c r="AQ16" i="3"/>
  <c r="H32" i="3" s="1"/>
  <c r="AQ11" i="3"/>
  <c r="H27" i="3" s="1"/>
  <c r="AO20" i="3"/>
  <c r="AQ15" i="3"/>
  <c r="H31" i="3" s="1"/>
  <c r="AQ17" i="3"/>
  <c r="H33" i="3" s="1"/>
  <c r="D36" i="2"/>
  <c r="D33" i="2"/>
  <c r="AQ20" i="3"/>
  <c r="AQ12" i="3"/>
  <c r="H28" i="3" s="1"/>
  <c r="AQ13" i="3"/>
  <c r="H29" i="3" s="1"/>
  <c r="AQ19" i="3"/>
  <c r="H35" i="3" s="1"/>
  <c r="AQ14" i="3"/>
  <c r="H30" i="3" s="1"/>
  <c r="B39" i="2"/>
  <c r="D34" i="2"/>
  <c r="D30" i="2"/>
  <c r="B26" i="4"/>
  <c r="G19" i="4"/>
  <c r="S14" i="3"/>
  <c r="D30" i="3" s="1"/>
  <c r="S16" i="3"/>
  <c r="D32" i="3" s="1"/>
  <c r="J64" i="2"/>
  <c r="D27" i="2"/>
  <c r="E74" i="3"/>
  <c r="AA20" i="3"/>
  <c r="AC20" i="3"/>
  <c r="AE14" i="3"/>
  <c r="F30" i="3" s="1"/>
  <c r="E78" i="3"/>
  <c r="AE12" i="3"/>
  <c r="F28" i="3" s="1"/>
  <c r="AE20" i="3"/>
  <c r="AE11" i="3"/>
  <c r="F27" i="3" s="1"/>
  <c r="AE16" i="3"/>
  <c r="F32" i="3" s="1"/>
  <c r="AE15" i="3"/>
  <c r="F31" i="3" s="1"/>
  <c r="AE18" i="3"/>
  <c r="F34" i="3" s="1"/>
  <c r="E72" i="3"/>
  <c r="S12" i="3"/>
  <c r="D28" i="3" s="1"/>
  <c r="Q20" i="3"/>
  <c r="S17" i="3"/>
  <c r="D33" i="3" s="1"/>
  <c r="S18" i="3"/>
  <c r="D34" i="3" s="1"/>
  <c r="S20" i="3"/>
  <c r="S19" i="3"/>
  <c r="D35" i="3" s="1"/>
  <c r="S11" i="3"/>
  <c r="D27" i="3" s="1"/>
  <c r="D26" i="3"/>
  <c r="S13" i="3"/>
  <c r="D29" i="3" s="1"/>
  <c r="O20" i="3"/>
  <c r="D94" i="3"/>
  <c r="D64" i="2"/>
  <c r="D29" i="2"/>
  <c r="G16" i="3"/>
  <c r="B32" i="3" s="1"/>
  <c r="G14" i="3"/>
  <c r="B30" i="3" s="1"/>
  <c r="C39" i="2"/>
  <c r="D39" i="2"/>
  <c r="G18" i="3"/>
  <c r="B34" i="3" s="1"/>
  <c r="BU20" i="3"/>
  <c r="BS20" i="3"/>
  <c r="BQ20" i="3"/>
  <c r="BU18" i="3"/>
  <c r="M34" i="3" s="1"/>
  <c r="BU15" i="3"/>
  <c r="M31" i="3" s="1"/>
  <c r="BU16" i="3"/>
  <c r="M32" i="3" s="1"/>
  <c r="BU17" i="3"/>
  <c r="M33" i="3" s="1"/>
  <c r="BU14" i="3"/>
  <c r="M30" i="3" s="1"/>
  <c r="BU11" i="3"/>
  <c r="M27" i="3" s="1"/>
  <c r="BU19" i="3"/>
  <c r="M35" i="3" s="1"/>
  <c r="BU12" i="3"/>
  <c r="M28" i="3" s="1"/>
  <c r="BU13" i="3"/>
  <c r="M29" i="3" s="1"/>
  <c r="BU10" i="3"/>
  <c r="M26" i="3" s="1"/>
  <c r="BO20" i="3"/>
  <c r="BM20" i="3"/>
  <c r="BO17" i="3"/>
  <c r="L33" i="3" s="1"/>
  <c r="BO10" i="3"/>
  <c r="L26" i="3" s="1"/>
  <c r="BO18" i="3"/>
  <c r="L34" i="3" s="1"/>
  <c r="BO11" i="3"/>
  <c r="L27" i="3" s="1"/>
  <c r="BO19" i="3"/>
  <c r="L35" i="3" s="1"/>
  <c r="BO13" i="3"/>
  <c r="L29" i="3" s="1"/>
  <c r="BO12" i="3"/>
  <c r="L28" i="3" s="1"/>
  <c r="BO14" i="3"/>
  <c r="L30" i="3" s="1"/>
  <c r="BK20" i="3"/>
  <c r="BO15" i="3"/>
  <c r="L31" i="3" s="1"/>
  <c r="BO16" i="3"/>
  <c r="L32" i="3" s="1"/>
  <c r="BG20" i="3"/>
  <c r="BI20" i="3"/>
  <c r="BE20" i="3"/>
  <c r="BI11" i="3"/>
  <c r="K27" i="3" s="1"/>
  <c r="BI15" i="3"/>
  <c r="K31" i="3" s="1"/>
  <c r="BI12" i="3"/>
  <c r="K28" i="3" s="1"/>
  <c r="BI18" i="3"/>
  <c r="K34" i="3" s="1"/>
  <c r="BI17" i="3"/>
  <c r="K33" i="3" s="1"/>
  <c r="BI10" i="3"/>
  <c r="K26" i="3" s="1"/>
  <c r="BI13" i="3"/>
  <c r="K29" i="3" s="1"/>
  <c r="BI14" i="3"/>
  <c r="K30" i="3" s="1"/>
  <c r="BI19" i="3"/>
  <c r="K35" i="3" s="1"/>
  <c r="BC12" i="3"/>
  <c r="J28" i="3" s="1"/>
  <c r="BC16" i="3"/>
  <c r="J32" i="3" s="1"/>
  <c r="BC17" i="3"/>
  <c r="J33" i="3" s="1"/>
  <c r="BC13" i="3"/>
  <c r="J29" i="3" s="1"/>
  <c r="BC15" i="3"/>
  <c r="J31" i="3" s="1"/>
  <c r="BC14" i="3"/>
  <c r="J30" i="3" s="1"/>
  <c r="BC18" i="3"/>
  <c r="J34" i="3" s="1"/>
  <c r="BC10" i="3"/>
  <c r="J26" i="3" s="1"/>
  <c r="BC11" i="3"/>
  <c r="J27" i="3" s="1"/>
  <c r="BC19" i="3"/>
  <c r="J35" i="3" s="1"/>
  <c r="BA20" i="3"/>
  <c r="AY20" i="3"/>
  <c r="AW18" i="3"/>
  <c r="I34" i="3" s="1"/>
  <c r="AW10" i="3"/>
  <c r="I26" i="3" s="1"/>
  <c r="AW19" i="3"/>
  <c r="I35" i="3" s="1"/>
  <c r="AW16" i="3"/>
  <c r="I32" i="3" s="1"/>
  <c r="AW20" i="3"/>
  <c r="AU20" i="3"/>
  <c r="AS20" i="3"/>
  <c r="AW12" i="3"/>
  <c r="I28" i="3" s="1"/>
  <c r="AW14" i="3"/>
  <c r="I30" i="3" s="1"/>
  <c r="AW11" i="3"/>
  <c r="I27" i="3" s="1"/>
  <c r="AW13" i="3"/>
  <c r="I29" i="3" s="1"/>
  <c r="AW15" i="3"/>
  <c r="I31" i="3" s="1"/>
  <c r="AK17" i="3"/>
  <c r="G33" i="3" s="1"/>
  <c r="AK12" i="3"/>
  <c r="G28" i="3" s="1"/>
  <c r="AK15" i="3"/>
  <c r="G31" i="3" s="1"/>
  <c r="H92" i="3"/>
  <c r="J92" i="3" s="1"/>
  <c r="AK14" i="3"/>
  <c r="G30" i="3" s="1"/>
  <c r="AK20" i="3"/>
  <c r="AI20" i="3"/>
  <c r="AK11" i="3"/>
  <c r="G27" i="3" s="1"/>
  <c r="AK19" i="3"/>
  <c r="G35" i="3" s="1"/>
  <c r="AK16" i="3"/>
  <c r="G32" i="3" s="1"/>
  <c r="AK10" i="3"/>
  <c r="G26" i="3" s="1"/>
  <c r="AK18" i="3"/>
  <c r="G34" i="3" s="1"/>
  <c r="AG20" i="3"/>
  <c r="Y16" i="3"/>
  <c r="E32" i="3" s="1"/>
  <c r="Y12" i="3"/>
  <c r="E28" i="3" s="1"/>
  <c r="Y14" i="3"/>
  <c r="E30" i="3" s="1"/>
  <c r="E76" i="3"/>
  <c r="Y10" i="3"/>
  <c r="E26" i="3" s="1"/>
  <c r="Y11" i="3"/>
  <c r="E27" i="3" s="1"/>
  <c r="W20" i="3"/>
  <c r="Y20" i="3"/>
  <c r="U20" i="3"/>
  <c r="Y15" i="3"/>
  <c r="E31" i="3" s="1"/>
  <c r="Y13" i="3"/>
  <c r="E29" i="3" s="1"/>
  <c r="Y18" i="3"/>
  <c r="E34" i="3" s="1"/>
  <c r="Y19" i="3"/>
  <c r="E35" i="3" s="1"/>
  <c r="E80" i="3"/>
  <c r="M20" i="3"/>
  <c r="I20" i="3"/>
  <c r="K20" i="3"/>
  <c r="M11" i="3"/>
  <c r="C27" i="3" s="1"/>
  <c r="M18" i="3"/>
  <c r="C34" i="3" s="1"/>
  <c r="M17" i="3"/>
  <c r="C33" i="3" s="1"/>
  <c r="G73" i="3"/>
  <c r="M15" i="3"/>
  <c r="C31" i="3" s="1"/>
  <c r="M16" i="3"/>
  <c r="C32" i="3" s="1"/>
  <c r="M13" i="3"/>
  <c r="C29" i="3" s="1"/>
  <c r="M14" i="3"/>
  <c r="C30" i="3" s="1"/>
  <c r="C26" i="3"/>
  <c r="M12" i="3"/>
  <c r="C28" i="3" s="1"/>
  <c r="H34" i="4"/>
  <c r="B34" i="4"/>
  <c r="L34" i="4"/>
  <c r="G34" i="4"/>
  <c r="C34" i="4"/>
  <c r="F34" i="4"/>
  <c r="I34" i="4"/>
  <c r="J34" i="4"/>
  <c r="M34" i="4"/>
  <c r="K34" i="4"/>
  <c r="D34" i="4"/>
  <c r="E34" i="4"/>
  <c r="J90" i="3"/>
  <c r="D97" i="3"/>
  <c r="H97" i="3"/>
  <c r="J97" i="3" s="1"/>
  <c r="E81" i="3"/>
  <c r="E77" i="3"/>
  <c r="B100" i="3"/>
  <c r="D100" i="3" s="1"/>
  <c r="E73" i="3"/>
  <c r="E75" i="3"/>
  <c r="C81" i="3"/>
  <c r="C77" i="3"/>
  <c r="C73" i="3"/>
  <c r="C75" i="3"/>
  <c r="E79" i="3"/>
  <c r="D99" i="3"/>
  <c r="H99" i="3"/>
  <c r="J99" i="3" s="1"/>
  <c r="D95" i="3"/>
  <c r="H95" i="3"/>
  <c r="J95" i="3" s="1"/>
  <c r="D91" i="3"/>
  <c r="H91" i="3"/>
  <c r="J91" i="3" s="1"/>
  <c r="E20" i="3"/>
  <c r="G11" i="3"/>
  <c r="B27" i="3" s="1"/>
  <c r="G13" i="3"/>
  <c r="B29" i="3" s="1"/>
  <c r="G19" i="3"/>
  <c r="B35" i="3" s="1"/>
  <c r="G15" i="3"/>
  <c r="B31" i="3" s="1"/>
  <c r="D93" i="3"/>
  <c r="H93" i="3"/>
  <c r="J93" i="3" s="1"/>
  <c r="G74" i="3" l="1"/>
  <c r="G81" i="3"/>
  <c r="G72" i="3"/>
  <c r="G75" i="3"/>
  <c r="G78" i="3"/>
  <c r="G77" i="3"/>
  <c r="G80" i="3"/>
  <c r="G79" i="3"/>
  <c r="G76" i="3"/>
  <c r="H100" i="3"/>
  <c r="J100" i="3" s="1"/>
</calcChain>
</file>

<file path=xl/sharedStrings.xml><?xml version="1.0" encoding="utf-8"?>
<sst xmlns="http://schemas.openxmlformats.org/spreadsheetml/2006/main" count="903" uniqueCount="163">
  <si>
    <t>Tramo de Edad</t>
  </si>
  <si>
    <t>Varones</t>
  </si>
  <si>
    <t>Mujeres</t>
  </si>
  <si>
    <t>Total</t>
  </si>
  <si>
    <t>0-04</t>
  </si>
  <si>
    <t>05-09</t>
  </si>
  <si>
    <t>10-15</t>
  </si>
  <si>
    <t>16-19</t>
  </si>
  <si>
    <t>20-24</t>
  </si>
  <si>
    <t>25-29</t>
  </si>
  <si>
    <t>30-34</t>
  </si>
  <si>
    <t>35-39</t>
  </si>
  <si>
    <t>40-44</t>
  </si>
  <si>
    <t>45-49</t>
  </si>
  <si>
    <t>50-54</t>
  </si>
  <si>
    <t>55-59</t>
  </si>
  <si>
    <t>60-64</t>
  </si>
  <si>
    <t>65-69</t>
  </si>
  <si>
    <t>70-74</t>
  </si>
  <si>
    <t>75-79</t>
  </si>
  <si>
    <t>80-85</t>
  </si>
  <si>
    <t>Más de 85</t>
  </si>
  <si>
    <t>ENERO</t>
  </si>
  <si>
    <t xml:space="preserve">Desempleados </t>
  </si>
  <si>
    <t>PEEA</t>
  </si>
  <si>
    <t>% Hombres Desempleados</t>
  </si>
  <si>
    <t>HOMBRES</t>
  </si>
  <si>
    <t>MUJERES</t>
  </si>
  <si>
    <t>Desempleadas</t>
  </si>
  <si>
    <t>% Mujeres Desempleadas</t>
  </si>
  <si>
    <t>DICIEMBRE</t>
  </si>
  <si>
    <t>NOVIEMBRE</t>
  </si>
  <si>
    <t>OCTUBRE</t>
  </si>
  <si>
    <t>SEPTIEMBRE</t>
  </si>
  <si>
    <t>AGOSTO</t>
  </si>
  <si>
    <t>JULIO</t>
  </si>
  <si>
    <t>JUNIO</t>
  </si>
  <si>
    <t>MAYO</t>
  </si>
  <si>
    <t>ABRIL</t>
  </si>
  <si>
    <t>MARZO</t>
  </si>
  <si>
    <t>FEBRERO</t>
  </si>
  <si>
    <t>% en el tramo de edad</t>
  </si>
  <si>
    <t>Total Desempleo</t>
  </si>
  <si>
    <t>% del total de desempleo</t>
  </si>
  <si>
    <t>Hombres</t>
  </si>
  <si>
    <t>Nº de Hombres</t>
  </si>
  <si>
    <t>% Hombres</t>
  </si>
  <si>
    <t>Nº de Mujeres</t>
  </si>
  <si>
    <t>% Mujeres</t>
  </si>
  <si>
    <t>Nº Total</t>
  </si>
  <si>
    <t>% del total del desempleo</t>
  </si>
  <si>
    <t>Sin Estudios</t>
  </si>
  <si>
    <t>Estudios Primarios</t>
  </si>
  <si>
    <t>E.S.O.</t>
  </si>
  <si>
    <t>Prog. Inserc. Labor.</t>
  </si>
  <si>
    <t>Bachillerato</t>
  </si>
  <si>
    <t>F.P. Grado Medio</t>
  </si>
  <si>
    <t>F.P. Grado Superior</t>
  </si>
  <si>
    <t>TOTAL</t>
  </si>
  <si>
    <t xml:space="preserve">JULIO </t>
  </si>
  <si>
    <t>Nº de Varones</t>
  </si>
  <si>
    <t>% varones con respecto al sector</t>
  </si>
  <si>
    <t>% mujeres con respecto al sector</t>
  </si>
  <si>
    <t>% con respecto al desempleo</t>
  </si>
  <si>
    <t>Industria</t>
  </si>
  <si>
    <t>Servicios</t>
  </si>
  <si>
    <t>Construcción</t>
  </si>
  <si>
    <t>Admón.  Pública (Defensa y Admón. Local)</t>
  </si>
  <si>
    <t>Sin Empleo Anterior</t>
  </si>
  <si>
    <t xml:space="preserve">Hombres </t>
  </si>
  <si>
    <t>Enero</t>
  </si>
  <si>
    <t>Febrero</t>
  </si>
  <si>
    <t>Marzo</t>
  </si>
  <si>
    <t>Abril</t>
  </si>
  <si>
    <t>Mayo</t>
  </si>
  <si>
    <t>Junio</t>
  </si>
  <si>
    <t>Julio</t>
  </si>
  <si>
    <t>Agosto</t>
  </si>
  <si>
    <t>Septiembre</t>
  </si>
  <si>
    <t>Noviembre</t>
  </si>
  <si>
    <t>Diciembre</t>
  </si>
  <si>
    <t>Octubre</t>
  </si>
  <si>
    <t>Hombre</t>
  </si>
  <si>
    <t>Mujer</t>
  </si>
  <si>
    <t>ORDEN</t>
  </si>
  <si>
    <t>OCUPACIÓN</t>
  </si>
  <si>
    <t>% Hombres de Ocupación</t>
  </si>
  <si>
    <t>% Mujeres de ocupación</t>
  </si>
  <si>
    <t>1º</t>
  </si>
  <si>
    <t>2º</t>
  </si>
  <si>
    <t>3º</t>
  </si>
  <si>
    <t>4º</t>
  </si>
  <si>
    <t>5º</t>
  </si>
  <si>
    <t>6º</t>
  </si>
  <si>
    <t>7º</t>
  </si>
  <si>
    <t>8º</t>
  </si>
  <si>
    <t>9º</t>
  </si>
  <si>
    <t>10º</t>
  </si>
  <si>
    <t>Estas tablas se publican con el objeto de facilitar su trabajo a aquellas personas interesadas en estudiar y analizar con detalle el mercado laboral de la ciudad de Badajoz. Para cada serie de datos se especifica la fuente de procedencia así como detalles de su contenido. La utilización de las tablas está sujeta a la cita, en cualquier publicación o difusión de datos que quiera realizarse, de las fuentes originales así como de la procedencia de la información a través del Informe del Mercado Laboral de la ciudad de Badajoz-Ayuntamiento de Badajoz. Entre los documentos publicados se incluye una Nota Metodológica con mayor detalle de procedencia y procesamiento de los datos.</t>
  </si>
  <si>
    <t>INTERVALO DE EDAD</t>
  </si>
  <si>
    <t>NIVEL DE ESTUDIOS</t>
  </si>
  <si>
    <t>SECTORES DE ACTIVIDAD</t>
  </si>
  <si>
    <t>Desempleados</t>
  </si>
  <si>
    <t>% del Tasa de Desempleo (PEEA su edad)</t>
  </si>
  <si>
    <t>FUENTES: PEEA: Instituto Nacional de Estadística. Desempleo: Observatorio del Empleo del SEXPE. Porcentajes elaborados por el Informe Permanente del Mercado Laboral de Badajoz</t>
  </si>
  <si>
    <t>FUENTE: Datos Absolutos: Observatorio del Empleo del SEXPE. Porcentaje: Elaborado por el Informe Permanente del Mercado Laboral de Badajoz</t>
  </si>
  <si>
    <t>Agricultura</t>
  </si>
  <si>
    <t>OCUPACIONES MÁS DEMANDADAS</t>
  </si>
  <si>
    <t>Evolución mensual</t>
  </si>
  <si>
    <t>Cualquier comentario o cuestión relativa a esta información puede dirigirse a la Concejalía de Empleo y Desarrollo Económico del Ayuntamiento de Badajoz. Plaza de la Soledad, nº 7. 2ª planta. 06002. Badajoz</t>
  </si>
  <si>
    <t>TOTAL DE LAS 10 OCUPACIONES MÁS DEMANDADAS</t>
  </si>
  <si>
    <t>FUENTE: Instituto Nacional de Estadística</t>
  </si>
  <si>
    <t>Mujere</t>
  </si>
  <si>
    <t>Insercion Laboral</t>
  </si>
  <si>
    <t>Bto.</t>
  </si>
  <si>
    <t>Ene</t>
  </si>
  <si>
    <t>Feb</t>
  </si>
  <si>
    <t>Mar</t>
  </si>
  <si>
    <t>Abr</t>
  </si>
  <si>
    <t>May</t>
  </si>
  <si>
    <t>Jun</t>
  </si>
  <si>
    <t>Jul</t>
  </si>
  <si>
    <t>Ago</t>
  </si>
  <si>
    <t>Sept</t>
  </si>
  <si>
    <t>Oct</t>
  </si>
  <si>
    <t>Nov</t>
  </si>
  <si>
    <t>Dic</t>
  </si>
  <si>
    <t>Primaria</t>
  </si>
  <si>
    <t>ESO</t>
  </si>
  <si>
    <t>FP GM</t>
  </si>
  <si>
    <t>FP GS</t>
  </si>
  <si>
    <t>Grado</t>
  </si>
  <si>
    <t>Master y Ddo</t>
  </si>
  <si>
    <t>Admón. Pública</t>
  </si>
  <si>
    <t>AÑO</t>
  </si>
  <si>
    <t>Nº de Personas Desempleadas en 2020 disgregado por  Intervalo de Edad, Mes y Sexo y relacionado con la Población en Edad Económicamente Activa</t>
  </si>
  <si>
    <t>PADRON MUNICIPAL 1/1/2019</t>
  </si>
  <si>
    <t>Población de la ciudad de  Badajoz  y Población en Edad Económicamente Activa a 1 de Enero de 2019 según datos del Padrón Municipal de INE</t>
  </si>
  <si>
    <t>MEDIA DURANTE EL 2020</t>
  </si>
  <si>
    <t>Nº de Personas Desempledas en 2020 disgregada por Intervalo de Edad, Mes y Sexo en relación con el desmpleo en su Intervalo de Edad</t>
  </si>
  <si>
    <t>ACUMULADO AÑO 2020</t>
  </si>
  <si>
    <t>MEDIA POR GRUPO DE EDAD Y SEXO 2020</t>
  </si>
  <si>
    <r>
      <t xml:space="preserve">Porcentaje de hombres y mujeres desempleadas en relación con la PEEA de su grupo de edad en la ciudad de Badajoz durante el 2020. </t>
    </r>
    <r>
      <rPr>
        <b/>
        <sz val="10"/>
        <color indexed="8"/>
        <rFont val="Arial"/>
        <family val="2"/>
      </rPr>
      <t>Fuente</t>
    </r>
    <r>
      <rPr>
        <sz val="10"/>
        <color indexed="8"/>
        <rFont val="Arial"/>
        <family val="2"/>
      </rPr>
      <t>: Elaboración propia a partir de datos del Observatorio del Empleo del SEXPE y Padrón Municipal (INE)</t>
    </r>
  </si>
  <si>
    <t>Nº de Personas Desempleadas en 2020 disgregado por Niveles de Estudios, Mes y Sexo y relacionandolo con el porcentaje del total del Desempleo registrado en el mes.</t>
  </si>
  <si>
    <r>
      <t xml:space="preserve">Porcentaje de mujeres y hombres desempleados según niveles formativos en la ciudad de Badajoz durante el 2020. </t>
    </r>
    <r>
      <rPr>
        <b/>
        <sz val="10"/>
        <color indexed="8"/>
        <rFont val="Arial"/>
        <family val="2"/>
      </rPr>
      <t>Fuente</t>
    </r>
    <r>
      <rPr>
        <sz val="10"/>
        <color indexed="8"/>
        <rFont val="Arial"/>
        <family val="2"/>
      </rPr>
      <t>: Elaboración propia a partir de datos del Observatorio del Empleo del SEXPE</t>
    </r>
  </si>
  <si>
    <t>Nº de Personas Desempledas en 2020 disgregadas por Sectores de Actividad, Mes y Sexo y relacionandolo con la representatividad de cada sexo en cada sector</t>
  </si>
  <si>
    <r>
      <t xml:space="preserve">Porcentaje de desempleo por sectores de actividad en la ciudad de Badajoz durante el 2020 </t>
    </r>
    <r>
      <rPr>
        <b/>
        <sz val="10"/>
        <color indexed="8"/>
        <rFont val="Arial"/>
        <family val="2"/>
      </rPr>
      <t>Fuente</t>
    </r>
    <r>
      <rPr>
        <sz val="10"/>
        <color indexed="8"/>
        <rFont val="Arial"/>
        <family val="2"/>
      </rPr>
      <t>: Elaboración propia a partir de datos del Observatorio del Empleo del SEXPE</t>
    </r>
  </si>
  <si>
    <t>Personal de limpieza o limpiadores en general</t>
  </si>
  <si>
    <t>Dependientes de comercio, en general</t>
  </si>
  <si>
    <t>Empleados administrativos, en general</t>
  </si>
  <si>
    <t>Peones de la industria manufacturera, en general</t>
  </si>
  <si>
    <t>Camareros, en general</t>
  </si>
  <si>
    <t>Peones de la construcción de edificios</t>
  </si>
  <si>
    <t>Mozos de carga y descarga, almacén y/o mercado de abastos</t>
  </si>
  <si>
    <t>Reponedores de hipermercado</t>
  </si>
  <si>
    <t>Pinches de cocina</t>
  </si>
  <si>
    <t>Jardineros, en general</t>
  </si>
  <si>
    <r>
      <t xml:space="preserve">Porcentaje de personas desempleadas en relación con la PEEA por grupos de edad y sexo en la ciudad durantel el 2020 </t>
    </r>
    <r>
      <rPr>
        <b/>
        <sz val="10"/>
        <color indexed="8"/>
        <rFont val="Arial"/>
        <family val="2"/>
      </rPr>
      <t>Fuente:</t>
    </r>
    <r>
      <rPr>
        <sz val="10"/>
        <color indexed="8"/>
        <rFont val="Arial"/>
        <family val="2"/>
      </rPr>
      <t xml:space="preserve"> Elaboración propia a partir de datos del Observatorio del Empleo del SEXPE y Padrón Municipal (INE)</t>
    </r>
  </si>
  <si>
    <t xml:space="preserve">Las 10 Ocupaciones más demandadas en 2020 disgregado por Sexo relacionandolo con la representatividad de cada sexo en cada ocupación </t>
  </si>
  <si>
    <t>ACUMULADO ANUAL 2020</t>
  </si>
  <si>
    <r>
      <t xml:space="preserve">Porcentaje del acumulado anual disgregado por sexos en relación con cada ocupación más demandadas durante el 2020 </t>
    </r>
    <r>
      <rPr>
        <b/>
        <sz val="10"/>
        <color indexed="8"/>
        <rFont val="Arial"/>
        <family val="2"/>
      </rPr>
      <t>Fuente</t>
    </r>
    <r>
      <rPr>
        <sz val="10"/>
        <color indexed="8"/>
        <rFont val="Arial"/>
        <family val="2"/>
      </rPr>
      <t>: Elaboración propia a partir de datos del Observatorio del Empleo del SEXPE</t>
    </r>
  </si>
  <si>
    <r>
      <t xml:space="preserve">Ocupaciones más demandadas durante el 2020 por ocupación y mes. </t>
    </r>
    <r>
      <rPr>
        <b/>
        <sz val="10"/>
        <color indexed="8"/>
        <rFont val="Arial"/>
        <family val="2"/>
      </rPr>
      <t>Fuente:</t>
    </r>
    <r>
      <rPr>
        <sz val="10"/>
        <color indexed="8"/>
        <rFont val="Arial"/>
        <family val="2"/>
      </rPr>
      <t xml:space="preserve"> Elaboración propia a partir de datos del Observatorio del Empleo del SEXPE</t>
    </r>
  </si>
  <si>
    <t>Las 10 Ocupaciones más demandadas en 2020 disgregado por Sexo.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</si>
</sst>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name val="Arial"/>
      <family val="2"/>
    </font>
    <font>
      <sz val="10"/>
      <color indexed="8"/>
      <name val="Arial"/>
      <family val="2"/>
    </font>
    <font>
      <b/>
      <sz val="10"/>
      <color indexed="8"/>
      <name val="Arial"/>
      <family val="2"/>
    </font>
    <font>
      <sz val="10"/>
      <name val="Arial"/>
      <family val="2"/>
    </font>
    <font>
      <sz val="14"/>
      <color indexed="8"/>
      <name val="Arial"/>
      <family val="2"/>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b/>
      <sz val="12"/>
      <color rgb="FF000000"/>
      <name val="Arial"/>
      <family val="2"/>
    </font>
    <font>
      <sz val="10"/>
      <color rgb="FF000000"/>
      <name val="Arial"/>
      <family val="2"/>
    </font>
    <font>
      <b/>
      <sz val="11"/>
      <color theme="1"/>
      <name val="Arial"/>
      <family val="2"/>
    </font>
    <font>
      <b/>
      <sz val="10"/>
      <color theme="1"/>
      <name val="Arial"/>
      <family val="2"/>
    </font>
    <font>
      <sz val="14"/>
      <color theme="1"/>
      <name val="Calibri"/>
      <family val="2"/>
      <scheme val="minor"/>
    </font>
    <font>
      <sz val="14"/>
      <color theme="1"/>
      <name val="Arial"/>
      <family val="2"/>
    </font>
    <font>
      <b/>
      <sz val="11"/>
      <color theme="3"/>
      <name val="Arial"/>
      <family val="2"/>
    </font>
    <font>
      <sz val="11"/>
      <color theme="1"/>
      <name val="Arial"/>
      <family val="2"/>
    </font>
    <font>
      <sz val="11"/>
      <name val="Arial"/>
      <family val="2"/>
    </font>
  </fonts>
  <fills count="4">
    <fill>
      <patternFill patternType="none"/>
    </fill>
    <fill>
      <patternFill patternType="gray125"/>
    </fill>
    <fill>
      <patternFill patternType="solid">
        <fgColor indexed="9"/>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4">
    <xf numFmtId="0" fontId="0" fillId="0" borderId="0"/>
    <xf numFmtId="0" fontId="6" fillId="0" borderId="0"/>
    <xf numFmtId="0" fontId="6" fillId="0" borderId="0"/>
    <xf numFmtId="0" fontId="1" fillId="0" borderId="0"/>
    <xf numFmtId="0" fontId="6"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6" fillId="0" borderId="0"/>
    <xf numFmtId="0" fontId="6" fillId="0" borderId="0"/>
    <xf numFmtId="0" fontId="6" fillId="0" borderId="0"/>
    <xf numFmtId="0" fontId="1" fillId="0" borderId="0"/>
    <xf numFmtId="0" fontId="6" fillId="0" borderId="0"/>
    <xf numFmtId="0" fontId="1" fillId="0" borderId="0"/>
    <xf numFmtId="0" fontId="4"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cellStyleXfs>
  <cellXfs count="154">
    <xf numFmtId="0" fontId="0" fillId="0" borderId="0" xfId="0"/>
    <xf numFmtId="0" fontId="0" fillId="0" borderId="0" xfId="0"/>
    <xf numFmtId="0" fontId="8" fillId="0" borderId="0" xfId="0" applyFont="1"/>
    <xf numFmtId="0" fontId="9" fillId="0" borderId="1" xfId="0" applyFont="1" applyBorder="1" applyAlignment="1">
      <alignment horizontal="center"/>
    </xf>
    <xf numFmtId="49" fontId="9" fillId="0" borderId="1" xfId="0" applyNumberFormat="1" applyFont="1" applyBorder="1"/>
    <xf numFmtId="0" fontId="11" fillId="0" borderId="0" xfId="0" applyFont="1" applyBorder="1" applyAlignment="1">
      <alignment horizontal="right" vertical="top" wrapText="1"/>
    </xf>
    <xf numFmtId="0" fontId="11" fillId="0" borderId="0" xfId="0" applyFont="1" applyBorder="1" applyAlignment="1">
      <alignment horizontal="right"/>
    </xf>
    <xf numFmtId="0" fontId="9" fillId="0" borderId="0" xfId="0" applyFont="1" applyBorder="1"/>
    <xf numFmtId="3" fontId="8" fillId="0" borderId="0" xfId="0" applyNumberFormat="1" applyFont="1" applyBorder="1" applyAlignment="1">
      <alignment horizontal="right" vertical="top" wrapText="1"/>
    </xf>
    <xf numFmtId="3" fontId="11" fillId="0" borderId="0" xfId="0" applyNumberFormat="1" applyFont="1" applyBorder="1" applyAlignment="1">
      <alignment horizontal="right"/>
    </xf>
    <xf numFmtId="0" fontId="10" fillId="0" borderId="0" xfId="0" applyFont="1" applyBorder="1" applyAlignment="1">
      <alignment horizontal="right" vertical="top" wrapText="1"/>
    </xf>
    <xf numFmtId="3" fontId="10" fillId="0" borderId="0" xfId="0" applyNumberFormat="1" applyFont="1" applyBorder="1" applyAlignment="1">
      <alignment horizontal="right"/>
    </xf>
    <xf numFmtId="3" fontId="12" fillId="0" borderId="0" xfId="0" applyNumberFormat="1" applyFont="1" applyBorder="1" applyAlignment="1">
      <alignment horizontal="right"/>
    </xf>
    <xf numFmtId="3" fontId="8" fillId="0" borderId="0" xfId="0" applyNumberFormat="1" applyFont="1" applyBorder="1" applyAlignment="1">
      <alignment vertical="top" wrapText="1"/>
    </xf>
    <xf numFmtId="3" fontId="8" fillId="0" borderId="0" xfId="0" applyNumberFormat="1" applyFont="1" applyBorder="1"/>
    <xf numFmtId="3" fontId="9" fillId="0" borderId="0" xfId="0" applyNumberFormat="1" applyFont="1" applyBorder="1"/>
    <xf numFmtId="10" fontId="8" fillId="0" borderId="0" xfId="0" applyNumberFormat="1" applyFont="1"/>
    <xf numFmtId="0" fontId="8" fillId="0" borderId="0" xfId="0" applyFont="1"/>
    <xf numFmtId="0" fontId="8" fillId="0" borderId="0" xfId="0" applyFont="1"/>
    <xf numFmtId="0" fontId="8" fillId="0" borderId="0" xfId="0" applyFont="1"/>
    <xf numFmtId="0" fontId="9" fillId="0" borderId="1" xfId="0" applyFont="1" applyBorder="1"/>
    <xf numFmtId="0" fontId="13" fillId="0" borderId="1" xfId="0" applyFont="1" applyBorder="1" applyAlignment="1">
      <alignment horizontal="center" vertical="center" wrapText="1"/>
    </xf>
    <xf numFmtId="0" fontId="13" fillId="0" borderId="1" xfId="0" applyFont="1" applyBorder="1"/>
    <xf numFmtId="3" fontId="1" fillId="2" borderId="1" xfId="0" applyNumberFormat="1" applyFont="1" applyFill="1" applyBorder="1" applyAlignment="1">
      <alignment horizontal="right" vertical="center" wrapText="1"/>
    </xf>
    <xf numFmtId="0" fontId="8" fillId="0" borderId="0" xfId="0" applyFont="1"/>
    <xf numFmtId="0" fontId="9" fillId="0" borderId="0" xfId="0" applyFont="1"/>
    <xf numFmtId="0" fontId="13" fillId="0" borderId="0" xfId="0" applyFont="1"/>
    <xf numFmtId="3" fontId="8" fillId="0" borderId="1" xfId="0" applyNumberFormat="1" applyFont="1" applyBorder="1"/>
    <xf numFmtId="0" fontId="9" fillId="0" borderId="1" xfId="0" applyFont="1" applyBorder="1"/>
    <xf numFmtId="3" fontId="9" fillId="0" borderId="1" xfId="0" applyNumberFormat="1" applyFont="1" applyBorder="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8" fillId="0" borderId="1" xfId="0" applyFont="1" applyBorder="1"/>
    <xf numFmtId="0" fontId="13" fillId="0" borderId="1" xfId="0" applyFont="1" applyBorder="1"/>
    <xf numFmtId="0" fontId="13" fillId="0" borderId="1" xfId="0" applyFont="1" applyBorder="1" applyAlignment="1">
      <alignment wrapText="1"/>
    </xf>
    <xf numFmtId="10" fontId="8" fillId="0" borderId="1" xfId="0" applyNumberFormat="1" applyFont="1" applyBorder="1"/>
    <xf numFmtId="10" fontId="9" fillId="0" borderId="1" xfId="0" applyNumberFormat="1" applyFont="1" applyBorder="1"/>
    <xf numFmtId="164" fontId="1" fillId="2" borderId="1" xfId="0" applyNumberFormat="1" applyFont="1" applyFill="1" applyBorder="1" applyAlignment="1">
      <alignment horizontal="right" vertical="center" wrapText="1"/>
    </xf>
    <xf numFmtId="10" fontId="13" fillId="0" borderId="1" xfId="0" applyNumberFormat="1" applyFont="1" applyBorder="1" applyAlignment="1">
      <alignment horizontal="center" vertical="center" wrapText="1"/>
    </xf>
    <xf numFmtId="3" fontId="8"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vertical="center"/>
    </xf>
    <xf numFmtId="49" fontId="13" fillId="0" borderId="1" xfId="0" applyNumberFormat="1" applyFont="1" applyBorder="1" applyAlignment="1">
      <alignment wrapText="1"/>
    </xf>
    <xf numFmtId="0" fontId="13" fillId="0" borderId="1" xfId="0" applyFont="1" applyBorder="1" applyAlignment="1">
      <alignment horizontal="right" vertical="center"/>
    </xf>
    <xf numFmtId="0" fontId="13" fillId="0" borderId="1" xfId="0" applyFont="1" applyBorder="1" applyAlignment="1">
      <alignment horizontal="right"/>
    </xf>
    <xf numFmtId="49" fontId="13" fillId="0" borderId="1" xfId="0" applyNumberFormat="1" applyFont="1" applyBorder="1" applyAlignment="1">
      <alignment horizontal="center"/>
    </xf>
    <xf numFmtId="0" fontId="13"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applyAlignment="1">
      <alignment horizontal="center"/>
    </xf>
    <xf numFmtId="0" fontId="0" fillId="3" borderId="0" xfId="0" applyFill="1"/>
    <xf numFmtId="0" fontId="14" fillId="3" borderId="0" xfId="0" applyFont="1" applyFill="1" applyAlignment="1">
      <alignment vertical="center"/>
    </xf>
    <xf numFmtId="0" fontId="15" fillId="0" borderId="0" xfId="0" applyFont="1" applyAlignment="1">
      <alignment horizontal="center" vertical="center" wrapText="1"/>
    </xf>
    <xf numFmtId="0" fontId="14" fillId="0" borderId="0" xfId="0" applyFont="1" applyAlignment="1">
      <alignment vertical="center"/>
    </xf>
    <xf numFmtId="0" fontId="16" fillId="0" borderId="0" xfId="0" applyFont="1" applyAlignment="1">
      <alignment horizontal="left" wrapText="1"/>
    </xf>
    <xf numFmtId="49" fontId="13" fillId="0" borderId="3" xfId="0" applyNumberFormat="1" applyFont="1" applyBorder="1" applyAlignment="1">
      <alignment vertical="center"/>
    </xf>
    <xf numFmtId="49" fontId="13" fillId="0" borderId="4" xfId="0" applyNumberFormat="1" applyFont="1" applyBorder="1" applyAlignment="1">
      <alignment vertical="center"/>
    </xf>
    <xf numFmtId="0" fontId="8" fillId="0" borderId="0" xfId="0" applyFont="1" applyAlignment="1">
      <alignment wrapText="1"/>
    </xf>
    <xf numFmtId="0" fontId="13" fillId="0" borderId="1" xfId="0" applyFont="1" applyBorder="1" applyAlignment="1">
      <alignment horizontal="center" vertical="center"/>
    </xf>
    <xf numFmtId="0" fontId="0" fillId="0" borderId="0" xfId="0"/>
    <xf numFmtId="0" fontId="8" fillId="0" borderId="0" xfId="0" applyFont="1"/>
    <xf numFmtId="0" fontId="13" fillId="0" borderId="1" xfId="0" applyFont="1" applyBorder="1" applyAlignment="1">
      <alignment horizontal="center" vertical="center"/>
    </xf>
    <xf numFmtId="3" fontId="8" fillId="0" borderId="1" xfId="0" applyNumberFormat="1" applyFont="1" applyBorder="1"/>
    <xf numFmtId="3" fontId="8" fillId="0" borderId="0" xfId="0" applyNumberFormat="1" applyFont="1"/>
    <xf numFmtId="0" fontId="13" fillId="0" borderId="1" xfId="0" applyFont="1" applyBorder="1" applyAlignment="1">
      <alignment horizontal="center" vertical="center" wrapText="1"/>
    </xf>
    <xf numFmtId="0" fontId="13" fillId="0" borderId="1" xfId="0" applyFont="1" applyBorder="1" applyAlignment="1">
      <alignment horizontal="center"/>
    </xf>
    <xf numFmtId="0" fontId="16" fillId="0" borderId="0" xfId="0" applyFont="1" applyAlignment="1">
      <alignment wrapText="1"/>
    </xf>
    <xf numFmtId="164" fontId="8" fillId="0" borderId="1" xfId="0" applyNumberFormat="1" applyFont="1" applyBorder="1"/>
    <xf numFmtId="10" fontId="8" fillId="0" borderId="1" xfId="0" applyNumberFormat="1" applyFont="1" applyBorder="1"/>
    <xf numFmtId="0" fontId="9" fillId="0" borderId="0" xfId="0" applyFont="1"/>
    <xf numFmtId="10" fontId="8" fillId="0" borderId="1" xfId="0" applyNumberFormat="1" applyFont="1" applyBorder="1"/>
    <xf numFmtId="10" fontId="8" fillId="0" borderId="1" xfId="0" applyNumberFormat="1" applyFont="1" applyBorder="1"/>
    <xf numFmtId="3" fontId="8" fillId="0" borderId="1" xfId="0" applyNumberFormat="1" applyFont="1" applyBorder="1"/>
    <xf numFmtId="3" fontId="8" fillId="0" borderId="1" xfId="0" applyNumberFormat="1" applyFont="1" applyBorder="1"/>
    <xf numFmtId="3" fontId="8" fillId="0" borderId="1" xfId="0" applyNumberFormat="1" applyFont="1" applyBorder="1"/>
    <xf numFmtId="3" fontId="8" fillId="0" borderId="1" xfId="0" applyNumberFormat="1" applyFont="1" applyBorder="1"/>
    <xf numFmtId="3" fontId="8" fillId="0" borderId="1" xfId="0" applyNumberFormat="1" applyFont="1" applyBorder="1"/>
    <xf numFmtId="3" fontId="8" fillId="0" borderId="1" xfId="0" applyNumberFormat="1" applyFont="1" applyBorder="1"/>
    <xf numFmtId="3" fontId="8" fillId="0" borderId="1" xfId="0" applyNumberFormat="1" applyFont="1" applyBorder="1"/>
    <xf numFmtId="3" fontId="8" fillId="0" borderId="1" xfId="0" applyNumberFormat="1" applyFont="1" applyBorder="1"/>
    <xf numFmtId="3" fontId="8" fillId="0" borderId="1" xfId="0" applyNumberFormat="1" applyFont="1" applyBorder="1"/>
    <xf numFmtId="164" fontId="1" fillId="2" borderId="1" xfId="6" applyNumberFormat="1" applyFont="1" applyFill="1" applyBorder="1" applyAlignment="1">
      <alignment horizontal="right" vertical="center" wrapText="1"/>
    </xf>
    <xf numFmtId="3" fontId="8" fillId="0" borderId="1" xfId="0" applyNumberFormat="1" applyFont="1" applyBorder="1"/>
    <xf numFmtId="3" fontId="8" fillId="0" borderId="1" xfId="0" applyNumberFormat="1" applyFont="1" applyBorder="1"/>
    <xf numFmtId="0" fontId="9" fillId="0" borderId="0" xfId="0" applyFont="1"/>
    <xf numFmtId="0" fontId="13" fillId="0" borderId="1" xfId="0" applyFont="1" applyBorder="1" applyAlignment="1">
      <alignment horizontal="center" vertical="center" wrapText="1"/>
    </xf>
    <xf numFmtId="3" fontId="8" fillId="0" borderId="1" xfId="0" applyNumberFormat="1" applyFont="1" applyBorder="1"/>
    <xf numFmtId="0" fontId="13" fillId="0" borderId="1" xfId="0" applyFont="1" applyBorder="1" applyAlignment="1">
      <alignment horizontal="center" vertical="center"/>
    </xf>
    <xf numFmtId="0" fontId="8" fillId="0" borderId="1" xfId="0" applyFont="1" applyBorder="1"/>
    <xf numFmtId="0" fontId="13" fillId="0" borderId="1" xfId="0" applyFont="1" applyBorder="1"/>
    <xf numFmtId="10" fontId="8" fillId="0" borderId="1" xfId="0" applyNumberFormat="1" applyFont="1" applyBorder="1"/>
    <xf numFmtId="10" fontId="8" fillId="0" borderId="1" xfId="26" applyNumberFormat="1" applyFont="1" applyBorder="1"/>
    <xf numFmtId="164" fontId="1" fillId="2" borderId="1" xfId="10" applyNumberFormat="1" applyFont="1" applyFill="1" applyBorder="1" applyAlignment="1">
      <alignment horizontal="right" vertical="center" wrapText="1"/>
    </xf>
    <xf numFmtId="3" fontId="8" fillId="0" borderId="1" xfId="0" applyNumberFormat="1" applyFont="1" applyBorder="1"/>
    <xf numFmtId="3" fontId="9" fillId="0" borderId="1" xfId="0" applyNumberFormat="1" applyFont="1" applyBorder="1"/>
    <xf numFmtId="3" fontId="8" fillId="0" borderId="1" xfId="0" applyNumberFormat="1" applyFont="1" applyBorder="1"/>
    <xf numFmtId="3" fontId="9" fillId="0" borderId="1" xfId="0" applyNumberFormat="1" applyFont="1" applyBorder="1"/>
    <xf numFmtId="0" fontId="13" fillId="0" borderId="1" xfId="0" applyFont="1" applyBorder="1" applyAlignment="1">
      <alignment horizontal="center" vertical="center" wrapText="1"/>
    </xf>
    <xf numFmtId="3" fontId="8" fillId="0" borderId="1" xfId="0" applyNumberFormat="1" applyFont="1" applyBorder="1"/>
    <xf numFmtId="3" fontId="9" fillId="0" borderId="1" xfId="0" applyNumberFormat="1" applyFont="1" applyBorder="1"/>
    <xf numFmtId="0" fontId="13" fillId="0" borderId="1" xfId="0" applyFont="1" applyBorder="1" applyAlignment="1">
      <alignment horizontal="center" vertical="center"/>
    </xf>
    <xf numFmtId="10" fontId="8" fillId="0" borderId="1" xfId="0" applyNumberFormat="1" applyFont="1" applyBorder="1"/>
    <xf numFmtId="10" fontId="8" fillId="0" borderId="1" xfId="26" applyNumberFormat="1" applyFont="1" applyBorder="1"/>
    <xf numFmtId="0" fontId="13" fillId="0" borderId="5" xfId="0" applyFont="1" applyBorder="1" applyAlignment="1">
      <alignment horizontal="center" vertical="center"/>
    </xf>
    <xf numFmtId="0" fontId="13" fillId="0" borderId="5" xfId="0" applyFont="1" applyBorder="1"/>
    <xf numFmtId="3" fontId="8" fillId="0" borderId="1" xfId="0" applyNumberFormat="1" applyFont="1" applyBorder="1"/>
    <xf numFmtId="49" fontId="8" fillId="0" borderId="1" xfId="0" applyNumberFormat="1" applyFont="1" applyBorder="1" applyAlignment="1">
      <alignment wrapText="1"/>
    </xf>
    <xf numFmtId="0" fontId="5" fillId="0" borderId="0" xfId="0" applyFont="1" applyAlignment="1">
      <alignment horizontal="center" vertical="center" wrapText="1"/>
    </xf>
    <xf numFmtId="164" fontId="1" fillId="2" borderId="1" xfId="19" applyNumberFormat="1" applyFont="1" applyFill="1" applyBorder="1" applyAlignment="1">
      <alignment horizontal="right" vertical="center" wrapText="1"/>
    </xf>
    <xf numFmtId="164" fontId="1" fillId="0" borderId="1" xfId="13" applyNumberFormat="1" applyBorder="1"/>
    <xf numFmtId="9" fontId="8" fillId="0" borderId="1" xfId="26" applyFont="1" applyBorder="1"/>
    <xf numFmtId="9" fontId="9" fillId="0" borderId="1" xfId="26" applyFont="1" applyBorder="1"/>
    <xf numFmtId="0" fontId="9" fillId="0" borderId="0" xfId="0" applyFont="1" applyAlignment="1"/>
    <xf numFmtId="0" fontId="9" fillId="0" borderId="1" xfId="0" applyFont="1" applyFill="1" applyBorder="1" applyAlignment="1">
      <alignment horizontal="center"/>
    </xf>
    <xf numFmtId="0" fontId="17" fillId="0" borderId="1" xfId="0" applyFont="1" applyBorder="1"/>
    <xf numFmtId="3" fontId="17" fillId="0" borderId="1" xfId="0" applyNumberFormat="1" applyFont="1" applyBorder="1"/>
    <xf numFmtId="49" fontId="11" fillId="0" borderId="1" xfId="0" applyNumberFormat="1" applyFont="1" applyFill="1" applyBorder="1" applyAlignment="1">
      <alignment wrapText="1"/>
    </xf>
    <xf numFmtId="3" fontId="8" fillId="0" borderId="1" xfId="0" applyNumberFormat="1" applyFont="1" applyBorder="1" applyAlignment="1">
      <alignment horizontal="right" wrapText="1"/>
    </xf>
    <xf numFmtId="10" fontId="8" fillId="0" borderId="1" xfId="0" applyNumberFormat="1" applyFont="1" applyBorder="1" applyAlignment="1">
      <alignment horizontal="right" wrapText="1"/>
    </xf>
    <xf numFmtId="3" fontId="13" fillId="0" borderId="1" xfId="0" applyNumberFormat="1" applyFont="1" applyBorder="1"/>
    <xf numFmtId="3" fontId="12" fillId="0" borderId="1" xfId="0" applyNumberFormat="1" applyFont="1" applyBorder="1"/>
    <xf numFmtId="10" fontId="12" fillId="0" borderId="1" xfId="0" applyNumberFormat="1" applyFont="1" applyBorder="1"/>
    <xf numFmtId="0" fontId="10" fillId="0" borderId="0" xfId="0" applyFont="1" applyBorder="1" applyAlignment="1">
      <alignment vertical="top" wrapText="1"/>
    </xf>
    <xf numFmtId="3" fontId="8" fillId="0" borderId="1" xfId="0" applyNumberFormat="1" applyFont="1" applyFill="1" applyBorder="1"/>
    <xf numFmtId="3" fontId="18" fillId="0" borderId="1" xfId="0" applyNumberFormat="1" applyFont="1" applyBorder="1"/>
    <xf numFmtId="164" fontId="1" fillId="0" borderId="1" xfId="0" applyNumberFormat="1" applyFont="1" applyBorder="1" applyAlignment="1">
      <alignment horizontal="right" vertical="center" wrapText="1"/>
    </xf>
    <xf numFmtId="0" fontId="8" fillId="0" borderId="0" xfId="0" applyFont="1" applyAlignment="1">
      <alignment wrapText="1"/>
    </xf>
    <xf numFmtId="0" fontId="16" fillId="0" borderId="0" xfId="0" applyFont="1" applyAlignment="1"/>
    <xf numFmtId="164" fontId="1" fillId="2" borderId="4" xfId="0" applyNumberFormat="1" applyFont="1" applyFill="1" applyBorder="1" applyAlignment="1">
      <alignment horizontal="right" vertical="center" wrapText="1"/>
    </xf>
    <xf numFmtId="0" fontId="0" fillId="0" borderId="1" xfId="0" applyBorder="1"/>
    <xf numFmtId="0" fontId="16" fillId="0" borderId="0" xfId="0" applyFont="1" applyAlignment="1">
      <alignment horizontal="left" wrapText="1"/>
    </xf>
    <xf numFmtId="49" fontId="9" fillId="0" borderId="1" xfId="0" applyNumberFormat="1" applyFont="1" applyBorder="1" applyAlignment="1">
      <alignment horizontal="center"/>
    </xf>
    <xf numFmtId="0" fontId="12" fillId="0" borderId="1" xfId="0" applyFont="1" applyBorder="1" applyAlignment="1">
      <alignment horizontal="center"/>
    </xf>
    <xf numFmtId="0" fontId="10" fillId="0" borderId="0" xfId="0" applyFont="1" applyBorder="1" applyAlignment="1">
      <alignment horizontal="center" vertical="top" wrapText="1"/>
    </xf>
    <xf numFmtId="0" fontId="13" fillId="0" borderId="1" xfId="0" applyFont="1" applyBorder="1" applyAlignment="1">
      <alignment horizont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wrapText="1"/>
    </xf>
    <xf numFmtId="0" fontId="13" fillId="0" borderId="7" xfId="0" applyFont="1" applyBorder="1" applyAlignment="1">
      <alignment horizontal="center"/>
    </xf>
    <xf numFmtId="0" fontId="13" fillId="0" borderId="5" xfId="0" applyFont="1" applyBorder="1" applyAlignment="1">
      <alignment horizontal="center"/>
    </xf>
    <xf numFmtId="0" fontId="13" fillId="0" borderId="8" xfId="0" applyFont="1" applyBorder="1" applyAlignment="1">
      <alignment horizontal="center"/>
    </xf>
    <xf numFmtId="0" fontId="13" fillId="0" borderId="2" xfId="0" applyFont="1" applyBorder="1" applyAlignment="1">
      <alignment horizontal="center"/>
    </xf>
    <xf numFmtId="49" fontId="13" fillId="0" borderId="8" xfId="0" applyNumberFormat="1" applyFont="1" applyBorder="1" applyAlignment="1">
      <alignment horizontal="center"/>
    </xf>
    <xf numFmtId="49" fontId="13" fillId="0" borderId="2" xfId="0" applyNumberFormat="1" applyFont="1" applyBorder="1" applyAlignment="1">
      <alignment horizontal="center"/>
    </xf>
    <xf numFmtId="49" fontId="13" fillId="0" borderId="1" xfId="0" applyNumberFormat="1" applyFont="1" applyBorder="1" applyAlignment="1">
      <alignment horizontal="center"/>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wrapText="1"/>
    </xf>
  </cellXfs>
  <cellStyles count="34">
    <cellStyle name="Normal" xfId="0" builtinId="0"/>
    <cellStyle name="Normal 10" xfId="1" xr:uid="{00000000-0005-0000-0000-000001000000}"/>
    <cellStyle name="Normal 11" xfId="2" xr:uid="{00000000-0005-0000-0000-000002000000}"/>
    <cellStyle name="Normal 11 2" xfId="3" xr:uid="{00000000-0005-0000-0000-000003000000}"/>
    <cellStyle name="Normal 12" xfId="4" xr:uid="{00000000-0005-0000-0000-000004000000}"/>
    <cellStyle name="Normal 2" xfId="5" xr:uid="{00000000-0005-0000-0000-000005000000}"/>
    <cellStyle name="Normal 2 2" xfId="6" xr:uid="{00000000-0005-0000-0000-000006000000}"/>
    <cellStyle name="Normal 2 3" xfId="7" xr:uid="{00000000-0005-0000-0000-000007000000}"/>
    <cellStyle name="Normal 2 3 2" xfId="8" xr:uid="{00000000-0005-0000-0000-000008000000}"/>
    <cellStyle name="Normal 3" xfId="9" xr:uid="{00000000-0005-0000-0000-000009000000}"/>
    <cellStyle name="Normal 3 2" xfId="10" xr:uid="{00000000-0005-0000-0000-00000A000000}"/>
    <cellStyle name="Normal 3 3" xfId="11" xr:uid="{00000000-0005-0000-0000-00000B000000}"/>
    <cellStyle name="Normal 3 3 2" xfId="12" xr:uid="{00000000-0005-0000-0000-00000C000000}"/>
    <cellStyle name="Normal 4" xfId="13" xr:uid="{00000000-0005-0000-0000-00000D000000}"/>
    <cellStyle name="Normal 4 2" xfId="14" xr:uid="{00000000-0005-0000-0000-00000E000000}"/>
    <cellStyle name="Normal 4 2 2" xfId="15" xr:uid="{00000000-0005-0000-0000-00000F000000}"/>
    <cellStyle name="Normal 5" xfId="16" xr:uid="{00000000-0005-0000-0000-000010000000}"/>
    <cellStyle name="Normal 6" xfId="17" xr:uid="{00000000-0005-0000-0000-000011000000}"/>
    <cellStyle name="Normal 6 2" xfId="18" xr:uid="{00000000-0005-0000-0000-000012000000}"/>
    <cellStyle name="Normal 6 2 2" xfId="19" xr:uid="{00000000-0005-0000-0000-000013000000}"/>
    <cellStyle name="Normal 6 3" xfId="20" xr:uid="{00000000-0005-0000-0000-000014000000}"/>
    <cellStyle name="Normal 6 4" xfId="21" xr:uid="{00000000-0005-0000-0000-000015000000}"/>
    <cellStyle name="Normal 6 5" xfId="22" xr:uid="{00000000-0005-0000-0000-000016000000}"/>
    <cellStyle name="Normal 7" xfId="23" xr:uid="{00000000-0005-0000-0000-000017000000}"/>
    <cellStyle name="Normal 8" xfId="24" xr:uid="{00000000-0005-0000-0000-000018000000}"/>
    <cellStyle name="Normal 9" xfId="25" xr:uid="{00000000-0005-0000-0000-000019000000}"/>
    <cellStyle name="Porcentaje" xfId="26" builtinId="5"/>
    <cellStyle name="Porcentual 2" xfId="27" xr:uid="{00000000-0005-0000-0000-00001B000000}"/>
    <cellStyle name="Porcentual 3" xfId="28" xr:uid="{00000000-0005-0000-0000-00001C000000}"/>
    <cellStyle name="Porcentual 4" xfId="29" xr:uid="{00000000-0005-0000-0000-00001D000000}"/>
    <cellStyle name="Porcentual 5" xfId="30" xr:uid="{00000000-0005-0000-0000-00001E000000}"/>
    <cellStyle name="Porcentual 6" xfId="31" xr:uid="{00000000-0005-0000-0000-00001F000000}"/>
    <cellStyle name="Porcentual 7" xfId="32" xr:uid="{00000000-0005-0000-0000-000020000000}"/>
    <cellStyle name="Porcentual 8"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56036745406818E-2"/>
          <c:y val="5.0925925925925923E-2"/>
          <c:w val="0.88776618547681552"/>
          <c:h val="0.71819845435987162"/>
        </c:manualLayout>
      </c:layout>
      <c:lineChart>
        <c:grouping val="standard"/>
        <c:varyColors val="0"/>
        <c:ser>
          <c:idx val="0"/>
          <c:order val="0"/>
          <c:tx>
            <c:strRef>
              <c:f>'PEEA-Desempleo'!$B$26</c:f>
              <c:strCache>
                <c:ptCount val="1"/>
                <c:pt idx="0">
                  <c:v>Hombres </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strRef>
              <c:f>'PEEA-Desempleo'!$A$27:$A$38</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'PEEA-Desempleo'!$B$27:$B$38</c:f>
              <c:numCache>
                <c:formatCode>0.00%</c:formatCode>
                <c:ptCount val="12"/>
                <c:pt idx="0">
                  <c:v>0.12317560846883056</c:v>
                </c:pt>
                <c:pt idx="1">
                  <c:v>0.12343949820351988</c:v>
                </c:pt>
                <c:pt idx="2">
                  <c:v>0.13354850496315693</c:v>
                </c:pt>
                <c:pt idx="3">
                  <c:v>0.14065322858940787</c:v>
                </c:pt>
                <c:pt idx="4">
                  <c:v>0.13697907151411809</c:v>
                </c:pt>
                <c:pt idx="5">
                  <c:v>0.13135619024419951</c:v>
                </c:pt>
                <c:pt idx="6">
                  <c:v>0.12857519842478127</c:v>
                </c:pt>
                <c:pt idx="7">
                  <c:v>0.12778352922071332</c:v>
                </c:pt>
                <c:pt idx="8">
                  <c:v>0.12741814343422042</c:v>
                </c:pt>
                <c:pt idx="9">
                  <c:v>0.13271623733836754</c:v>
                </c:pt>
                <c:pt idx="10">
                  <c:v>0.13434017416722491</c:v>
                </c:pt>
                <c:pt idx="11">
                  <c:v>0.13730385887988958</c:v>
                </c:pt>
              </c:numCache>
            </c:numRef>
          </c:val>
          <c:smooth val="0"/>
          <c:extLst>
            <c:ext xmlns:c16="http://schemas.microsoft.com/office/drawing/2014/chart" uri="{C3380CC4-5D6E-409C-BE32-E72D297353CC}">
              <c16:uniqueId val="{00000000-A7A1-4102-AA20-633B4C674C67}"/>
            </c:ext>
          </c:extLst>
        </c:ser>
        <c:ser>
          <c:idx val="1"/>
          <c:order val="1"/>
          <c:tx>
            <c:strRef>
              <c:f>'PEEA-Desempleo'!$C$26</c:f>
              <c:strCache>
                <c:ptCount val="1"/>
                <c:pt idx="0">
                  <c:v>Mujeres</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strRef>
              <c:f>'PEEA-Desempleo'!$A$27:$A$38</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'PEEA-Desempleo'!$C$27:$C$38</c:f>
              <c:numCache>
                <c:formatCode>0.00%</c:formatCode>
                <c:ptCount val="12"/>
                <c:pt idx="0">
                  <c:v>0.16814455742098211</c:v>
                </c:pt>
                <c:pt idx="1">
                  <c:v>0.17039095136754157</c:v>
                </c:pt>
                <c:pt idx="2">
                  <c:v>0.17681484984629936</c:v>
                </c:pt>
                <c:pt idx="3">
                  <c:v>0.18314022227476945</c:v>
                </c:pt>
                <c:pt idx="4">
                  <c:v>0.18446047134862459</c:v>
                </c:pt>
                <c:pt idx="5">
                  <c:v>0.18231260345235281</c:v>
                </c:pt>
                <c:pt idx="6">
                  <c:v>0.17835185623078742</c:v>
                </c:pt>
                <c:pt idx="7">
                  <c:v>0.17839126665090249</c:v>
                </c:pt>
                <c:pt idx="8">
                  <c:v>0.17744541656814061</c:v>
                </c:pt>
                <c:pt idx="9">
                  <c:v>0.17981004177504531</c:v>
                </c:pt>
                <c:pt idx="10">
                  <c:v>0.18016473555608103</c:v>
                </c:pt>
                <c:pt idx="11">
                  <c:v>0.18004650429573579</c:v>
                </c:pt>
              </c:numCache>
            </c:numRef>
          </c:val>
          <c:smooth val="0"/>
          <c:extLst>
            <c:ext xmlns:c16="http://schemas.microsoft.com/office/drawing/2014/chart" uri="{C3380CC4-5D6E-409C-BE32-E72D297353CC}">
              <c16:uniqueId val="{00000001-A7A1-4102-AA20-633B4C674C67}"/>
            </c:ext>
          </c:extLst>
        </c:ser>
        <c:dLbls>
          <c:showLegendKey val="0"/>
          <c:showVal val="0"/>
          <c:showCatName val="0"/>
          <c:showSerName val="0"/>
          <c:showPercent val="0"/>
          <c:showBubbleSize val="0"/>
        </c:dLbls>
        <c:smooth val="0"/>
        <c:axId val="613436944"/>
        <c:axId val="613432240"/>
      </c:lineChart>
      <c:catAx>
        <c:axId val="6134369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613432240"/>
        <c:crosses val="autoZero"/>
        <c:auto val="1"/>
        <c:lblAlgn val="ctr"/>
        <c:lblOffset val="100"/>
        <c:noMultiLvlLbl val="0"/>
      </c:catAx>
      <c:valAx>
        <c:axId val="613432240"/>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613436944"/>
        <c:crosses val="autoZero"/>
        <c:crossBetween val="between"/>
      </c:valAx>
      <c:spPr>
        <a:noFill/>
        <a:ln>
          <a:noFill/>
        </a:ln>
        <a:effectLst/>
      </c:spPr>
    </c:plotArea>
    <c:legend>
      <c:legendPos val="b"/>
      <c:layout>
        <c:manualLayout>
          <c:xMode val="edge"/>
          <c:yMode val="edge"/>
          <c:x val="0.32366863517060362"/>
          <c:y val="0.89753426655001456"/>
          <c:w val="0.40821806649168851"/>
          <c:h val="7.468795567220763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Eras Demi ITC" panose="020B0805030504020804" pitchFamily="34" charset="0"/>
        </a:defRPr>
      </a:pPr>
      <a:endParaRPr lang="es-ES"/>
    </a:p>
  </c:tx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655416420965001E-2"/>
          <c:y val="0.13097867076960207"/>
          <c:w val="0.92925457301192027"/>
          <c:h val="0.74711738618879542"/>
        </c:manualLayout>
      </c:layout>
      <c:lineChart>
        <c:grouping val="standard"/>
        <c:varyColors val="0"/>
        <c:ser>
          <c:idx val="0"/>
          <c:order val="0"/>
          <c:tx>
            <c:strRef>
              <c:f>'Desempleo Sexo-Edad'!$A$26</c:f>
              <c:strCache>
                <c:ptCount val="1"/>
                <c:pt idx="0">
                  <c:v>16-19</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Sexo-Edad'!$B$26:$M$26</c:f>
              <c:numCache>
                <c:formatCode>0.00%</c:formatCode>
                <c:ptCount val="12"/>
                <c:pt idx="0">
                  <c:v>1.4793507294020958E-2</c:v>
                </c:pt>
                <c:pt idx="1">
                  <c:v>1.5412819120043454E-2</c:v>
                </c:pt>
                <c:pt idx="2">
                  <c:v>1.4660493827160493E-2</c:v>
                </c:pt>
                <c:pt idx="3">
                  <c:v>1.48554521358565E-2</c:v>
                </c:pt>
                <c:pt idx="4">
                  <c:v>1.4588118443106339E-2</c:v>
                </c:pt>
                <c:pt idx="5">
                  <c:v>1.4946257075621701E-2</c:v>
                </c:pt>
                <c:pt idx="6">
                  <c:v>1.7159571010724732E-2</c:v>
                </c:pt>
                <c:pt idx="7">
                  <c:v>1.7591868647380767E-2</c:v>
                </c:pt>
                <c:pt idx="8">
                  <c:v>1.8714827902107056E-2</c:v>
                </c:pt>
                <c:pt idx="9">
                  <c:v>1.9600331992594013E-2</c:v>
                </c:pt>
                <c:pt idx="10">
                  <c:v>1.9922593744051774E-2</c:v>
                </c:pt>
                <c:pt idx="11">
                  <c:v>1.8740959688069932E-2</c:v>
                </c:pt>
              </c:numCache>
            </c:numRef>
          </c:val>
          <c:smooth val="0"/>
          <c:extLst>
            <c:ext xmlns:c16="http://schemas.microsoft.com/office/drawing/2014/chart" uri="{C3380CC4-5D6E-409C-BE32-E72D297353CC}">
              <c16:uniqueId val="{00000000-CE4D-443B-8F45-E3369036397B}"/>
            </c:ext>
          </c:extLst>
        </c:ser>
        <c:ser>
          <c:idx val="1"/>
          <c:order val="1"/>
          <c:tx>
            <c:strRef>
              <c:f>'Desempleo Sexo-Edad'!$A$27</c:f>
              <c:strCache>
                <c:ptCount val="1"/>
                <c:pt idx="0">
                  <c:v>20-24</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Sexo-Edad'!$B$27:$M$27</c:f>
              <c:numCache>
                <c:formatCode>0.00%</c:formatCode>
                <c:ptCount val="12"/>
                <c:pt idx="0">
                  <c:v>5.7598794603109377E-2</c:v>
                </c:pt>
                <c:pt idx="1">
                  <c:v>5.968223791417708E-2</c:v>
                </c:pt>
                <c:pt idx="2">
                  <c:v>6.1728395061728392E-2</c:v>
                </c:pt>
                <c:pt idx="3">
                  <c:v>6.379831103988165E-2</c:v>
                </c:pt>
                <c:pt idx="4">
                  <c:v>6.4187721149667892E-2</c:v>
                </c:pt>
                <c:pt idx="5">
                  <c:v>6.067544361763022E-2</c:v>
                </c:pt>
                <c:pt idx="6">
                  <c:v>6.2398440038999026E-2</c:v>
                </c:pt>
                <c:pt idx="7">
                  <c:v>6.3461037268699505E-2</c:v>
                </c:pt>
                <c:pt idx="8">
                  <c:v>6.4716660123020547E-2</c:v>
                </c:pt>
                <c:pt idx="9">
                  <c:v>6.6334674072655309E-2</c:v>
                </c:pt>
                <c:pt idx="10">
                  <c:v>6.7571854577755219E-2</c:v>
                </c:pt>
                <c:pt idx="11">
                  <c:v>6.7102697943525566E-2</c:v>
                </c:pt>
              </c:numCache>
            </c:numRef>
          </c:val>
          <c:smooth val="0"/>
          <c:extLst>
            <c:ext xmlns:c16="http://schemas.microsoft.com/office/drawing/2014/chart" uri="{C3380CC4-5D6E-409C-BE32-E72D297353CC}">
              <c16:uniqueId val="{00000001-CE4D-443B-8F45-E3369036397B}"/>
            </c:ext>
          </c:extLst>
        </c:ser>
        <c:ser>
          <c:idx val="2"/>
          <c:order val="2"/>
          <c:tx>
            <c:strRef>
              <c:f>'Desempleo Sexo-Edad'!$A$28</c:f>
              <c:strCache>
                <c:ptCount val="1"/>
                <c:pt idx="0">
                  <c:v>25-29</c:v>
                </c:pt>
              </c:strCache>
            </c:strRef>
          </c:tx>
          <c:spPr>
            <a:ln w="34925" cap="rnd">
              <a:solidFill>
                <a:schemeClr val="accent5"/>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Sexo-Edad'!$B$28:$M$28</c:f>
              <c:numCache>
                <c:formatCode>0.00%</c:formatCode>
                <c:ptCount val="12"/>
                <c:pt idx="0">
                  <c:v>0.10088350113005959</c:v>
                </c:pt>
                <c:pt idx="1">
                  <c:v>0.10435904399782726</c:v>
                </c:pt>
                <c:pt idx="2">
                  <c:v>0.10783179012345678</c:v>
                </c:pt>
                <c:pt idx="3">
                  <c:v>0.11120014793811256</c:v>
                </c:pt>
                <c:pt idx="4">
                  <c:v>0.11204916506300826</c:v>
                </c:pt>
                <c:pt idx="5">
                  <c:v>0.10723144438084335</c:v>
                </c:pt>
                <c:pt idx="6">
                  <c:v>0.10724731881702958</c:v>
                </c:pt>
                <c:pt idx="7">
                  <c:v>0.10893927547563201</c:v>
                </c:pt>
                <c:pt idx="8">
                  <c:v>0.10554901190943594</c:v>
                </c:pt>
                <c:pt idx="9">
                  <c:v>0.10374768562855137</c:v>
                </c:pt>
                <c:pt idx="10">
                  <c:v>0.10614808705031406</c:v>
                </c:pt>
                <c:pt idx="11">
                  <c:v>0.10408150430790516</c:v>
                </c:pt>
              </c:numCache>
            </c:numRef>
          </c:val>
          <c:smooth val="0"/>
          <c:extLst>
            <c:ext xmlns:c16="http://schemas.microsoft.com/office/drawing/2014/chart" uri="{C3380CC4-5D6E-409C-BE32-E72D297353CC}">
              <c16:uniqueId val="{00000002-CE4D-443B-8F45-E3369036397B}"/>
            </c:ext>
          </c:extLst>
        </c:ser>
        <c:ser>
          <c:idx val="3"/>
          <c:order val="3"/>
          <c:tx>
            <c:strRef>
              <c:f>'Desempleo Sexo-Edad'!$A$29</c:f>
              <c:strCache>
                <c:ptCount val="1"/>
                <c:pt idx="0">
                  <c:v>30-34</c:v>
                </c:pt>
              </c:strCache>
            </c:strRef>
          </c:tx>
          <c:spPr>
            <a:ln w="34925" cap="rnd">
              <a:solidFill>
                <a:schemeClr val="accent1">
                  <a:lumMod val="60000"/>
                </a:schemeClr>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Sexo-Edad'!$B$29:$M$29</c:f>
              <c:numCache>
                <c:formatCode>0.00%</c:formatCode>
                <c:ptCount val="12"/>
                <c:pt idx="0">
                  <c:v>0.11026642010821176</c:v>
                </c:pt>
                <c:pt idx="1">
                  <c:v>0.10917979359043997</c:v>
                </c:pt>
                <c:pt idx="2">
                  <c:v>0.11387602880658436</c:v>
                </c:pt>
                <c:pt idx="3">
                  <c:v>0.11545336867410466</c:v>
                </c:pt>
                <c:pt idx="4">
                  <c:v>0.11403563225526103</c:v>
                </c:pt>
                <c:pt idx="5">
                  <c:v>0.11244673408382624</c:v>
                </c:pt>
                <c:pt idx="6">
                  <c:v>0.1135521611959701</c:v>
                </c:pt>
                <c:pt idx="7">
                  <c:v>0.11278342455043003</c:v>
                </c:pt>
                <c:pt idx="8">
                  <c:v>0.10980238188718754</c:v>
                </c:pt>
                <c:pt idx="9">
                  <c:v>0.10962140075336781</c:v>
                </c:pt>
                <c:pt idx="10">
                  <c:v>0.11052598185394327</c:v>
                </c:pt>
                <c:pt idx="11">
                  <c:v>0.10911263442550782</c:v>
                </c:pt>
              </c:numCache>
            </c:numRef>
          </c:val>
          <c:smooth val="0"/>
          <c:extLst>
            <c:ext xmlns:c16="http://schemas.microsoft.com/office/drawing/2014/chart" uri="{C3380CC4-5D6E-409C-BE32-E72D297353CC}">
              <c16:uniqueId val="{00000003-CE4D-443B-8F45-E3369036397B}"/>
            </c:ext>
          </c:extLst>
        </c:ser>
        <c:ser>
          <c:idx val="4"/>
          <c:order val="4"/>
          <c:tx>
            <c:strRef>
              <c:f>'Desempleo Sexo-Edad'!$A$30</c:f>
              <c:strCache>
                <c:ptCount val="1"/>
                <c:pt idx="0">
                  <c:v>35-39</c:v>
                </c:pt>
              </c:strCache>
            </c:strRef>
          </c:tx>
          <c:spPr>
            <a:ln w="34925" cap="rnd">
              <a:solidFill>
                <a:schemeClr val="accent3">
                  <a:lumMod val="60000"/>
                </a:schemeClr>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Sexo-Edad'!$B$30:$M$30</c:f>
              <c:numCache>
                <c:formatCode>0.00%</c:formatCode>
                <c:ptCount val="12"/>
                <c:pt idx="0">
                  <c:v>0.11348537771385521</c:v>
                </c:pt>
                <c:pt idx="1">
                  <c:v>0.11155621944595329</c:v>
                </c:pt>
                <c:pt idx="2">
                  <c:v>0.11181841563786009</c:v>
                </c:pt>
                <c:pt idx="3">
                  <c:v>0.11385070578807865</c:v>
                </c:pt>
                <c:pt idx="4">
                  <c:v>0.11310447575889254</c:v>
                </c:pt>
                <c:pt idx="5">
                  <c:v>0.11365515486866375</c:v>
                </c:pt>
                <c:pt idx="6">
                  <c:v>0.11420214494637634</c:v>
                </c:pt>
                <c:pt idx="7">
                  <c:v>0.11121970289288506</c:v>
                </c:pt>
                <c:pt idx="8">
                  <c:v>0.10934432665881429</c:v>
                </c:pt>
                <c:pt idx="9">
                  <c:v>0.10687607737981229</c:v>
                </c:pt>
                <c:pt idx="10">
                  <c:v>0.10614808705031406</c:v>
                </c:pt>
                <c:pt idx="11">
                  <c:v>0.10735173888434689</c:v>
                </c:pt>
              </c:numCache>
            </c:numRef>
          </c:val>
          <c:smooth val="0"/>
          <c:extLst>
            <c:ext xmlns:c16="http://schemas.microsoft.com/office/drawing/2014/chart" uri="{C3380CC4-5D6E-409C-BE32-E72D297353CC}">
              <c16:uniqueId val="{00000004-CE4D-443B-8F45-E3369036397B}"/>
            </c:ext>
          </c:extLst>
        </c:ser>
        <c:ser>
          <c:idx val="5"/>
          <c:order val="5"/>
          <c:tx>
            <c:strRef>
              <c:f>'Desempleo Sexo-Edad'!$A$31</c:f>
              <c:strCache>
                <c:ptCount val="1"/>
                <c:pt idx="0">
                  <c:v>40-44</c:v>
                </c:pt>
              </c:strCache>
            </c:strRef>
          </c:tx>
          <c:spPr>
            <a:ln w="34925" cap="rnd">
              <a:solidFill>
                <a:schemeClr val="accent5">
                  <a:lumMod val="60000"/>
                </a:schemeClr>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Sexo-Edad'!$B$31:$M$31</c:f>
              <c:numCache>
                <c:formatCode>0.00%</c:formatCode>
                <c:ptCount val="12"/>
                <c:pt idx="0">
                  <c:v>0.12122457365933841</c:v>
                </c:pt>
                <c:pt idx="1">
                  <c:v>0.11800651819663227</c:v>
                </c:pt>
                <c:pt idx="2">
                  <c:v>0.12056327160493827</c:v>
                </c:pt>
                <c:pt idx="3">
                  <c:v>0.11952166676940147</c:v>
                </c:pt>
                <c:pt idx="4">
                  <c:v>0.11937426283444037</c:v>
                </c:pt>
                <c:pt idx="5">
                  <c:v>0.1219868981746486</c:v>
                </c:pt>
                <c:pt idx="6">
                  <c:v>0.12063698407539812</c:v>
                </c:pt>
                <c:pt idx="7">
                  <c:v>0.11897315611154548</c:v>
                </c:pt>
                <c:pt idx="8">
                  <c:v>0.11896348645465253</c:v>
                </c:pt>
                <c:pt idx="9">
                  <c:v>0.11772968141479921</c:v>
                </c:pt>
                <c:pt idx="10">
                  <c:v>0.11668041367933507</c:v>
                </c:pt>
                <c:pt idx="11">
                  <c:v>0.11716244261367209</c:v>
                </c:pt>
              </c:numCache>
            </c:numRef>
          </c:val>
          <c:smooth val="0"/>
          <c:extLst>
            <c:ext xmlns:c16="http://schemas.microsoft.com/office/drawing/2014/chart" uri="{C3380CC4-5D6E-409C-BE32-E72D297353CC}">
              <c16:uniqueId val="{00000005-CE4D-443B-8F45-E3369036397B}"/>
            </c:ext>
          </c:extLst>
        </c:ser>
        <c:ser>
          <c:idx val="6"/>
          <c:order val="6"/>
          <c:tx>
            <c:strRef>
              <c:f>'Desempleo Sexo-Edad'!$A$32</c:f>
              <c:strCache>
                <c:ptCount val="1"/>
                <c:pt idx="0">
                  <c:v>45-49</c:v>
                </c:pt>
              </c:strCache>
            </c:strRef>
          </c:tx>
          <c:spPr>
            <a:ln w="34925"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Sexo-Edad'!$B$32:$M$32</c:f>
              <c:numCache>
                <c:formatCode>0.00%</c:formatCode>
                <c:ptCount val="12"/>
                <c:pt idx="0">
                  <c:v>0.128004931169098</c:v>
                </c:pt>
                <c:pt idx="1">
                  <c:v>0.12846279196089083</c:v>
                </c:pt>
                <c:pt idx="2">
                  <c:v>0.12660751028806586</c:v>
                </c:pt>
                <c:pt idx="3">
                  <c:v>0.12574739567281021</c:v>
                </c:pt>
                <c:pt idx="4">
                  <c:v>0.12353342851821963</c:v>
                </c:pt>
                <c:pt idx="5">
                  <c:v>0.12224130255040387</c:v>
                </c:pt>
                <c:pt idx="6">
                  <c:v>0.12206694832629185</c:v>
                </c:pt>
                <c:pt idx="7">
                  <c:v>0.12418556163669534</c:v>
                </c:pt>
                <c:pt idx="8">
                  <c:v>0.12459102211752389</c:v>
                </c:pt>
                <c:pt idx="9">
                  <c:v>0.12507182532081976</c:v>
                </c:pt>
                <c:pt idx="10">
                  <c:v>0.12385000951716262</c:v>
                </c:pt>
                <c:pt idx="11">
                  <c:v>0.1254638073077165</c:v>
                </c:pt>
              </c:numCache>
            </c:numRef>
          </c:val>
          <c:smooth val="0"/>
          <c:extLst>
            <c:ext xmlns:c16="http://schemas.microsoft.com/office/drawing/2014/chart" uri="{C3380CC4-5D6E-409C-BE32-E72D297353CC}">
              <c16:uniqueId val="{00000006-CE4D-443B-8F45-E3369036397B}"/>
            </c:ext>
          </c:extLst>
        </c:ser>
        <c:ser>
          <c:idx val="7"/>
          <c:order val="7"/>
          <c:tx>
            <c:strRef>
              <c:f>'Desempleo Sexo-Edad'!$A$33</c:f>
              <c:strCache>
                <c:ptCount val="1"/>
                <c:pt idx="0">
                  <c:v>50-54</c:v>
                </c:pt>
              </c:strCache>
            </c:strRef>
          </c:tx>
          <c:spPr>
            <a:ln w="34925"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Sexo-Edad'!$B$33:$M$33</c:f>
              <c:numCache>
                <c:formatCode>0.00%</c:formatCode>
                <c:ptCount val="12"/>
                <c:pt idx="0">
                  <c:v>0.12951167728237792</c:v>
                </c:pt>
                <c:pt idx="1">
                  <c:v>0.12927756653992395</c:v>
                </c:pt>
                <c:pt idx="2">
                  <c:v>0.12590020576131689</c:v>
                </c:pt>
                <c:pt idx="3">
                  <c:v>0.12445293718794305</c:v>
                </c:pt>
                <c:pt idx="4">
                  <c:v>0.12539574151095662</c:v>
                </c:pt>
                <c:pt idx="5">
                  <c:v>0.12930102397761242</c:v>
                </c:pt>
                <c:pt idx="6">
                  <c:v>0.12661683457913553</c:v>
                </c:pt>
                <c:pt idx="7">
                  <c:v>0.12594474850143342</c:v>
                </c:pt>
                <c:pt idx="8">
                  <c:v>0.1276010993325481</c:v>
                </c:pt>
                <c:pt idx="9">
                  <c:v>0.12934942220519696</c:v>
                </c:pt>
                <c:pt idx="10">
                  <c:v>0.12943341158555929</c:v>
                </c:pt>
                <c:pt idx="11">
                  <c:v>0.12873404188415824</c:v>
                </c:pt>
              </c:numCache>
            </c:numRef>
          </c:val>
          <c:smooth val="0"/>
          <c:extLst>
            <c:ext xmlns:c16="http://schemas.microsoft.com/office/drawing/2014/chart" uri="{C3380CC4-5D6E-409C-BE32-E72D297353CC}">
              <c16:uniqueId val="{00000007-CE4D-443B-8F45-E3369036397B}"/>
            </c:ext>
          </c:extLst>
        </c:ser>
        <c:ser>
          <c:idx val="8"/>
          <c:order val="8"/>
          <c:tx>
            <c:strRef>
              <c:f>'Desempleo Sexo-Edad'!$A$34</c:f>
              <c:strCache>
                <c:ptCount val="1"/>
                <c:pt idx="0">
                  <c:v>55-59</c:v>
                </c:pt>
              </c:strCache>
            </c:strRef>
          </c:tx>
          <c:spPr>
            <a:ln w="34925"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Sexo-Edad'!$B$34:$M$34</c:f>
              <c:numCache>
                <c:formatCode>0.00%</c:formatCode>
                <c:ptCount val="12"/>
                <c:pt idx="0">
                  <c:v>0.1321142387507705</c:v>
                </c:pt>
                <c:pt idx="1">
                  <c:v>0.13029603476371537</c:v>
                </c:pt>
                <c:pt idx="2">
                  <c:v>0.12622170781893005</c:v>
                </c:pt>
                <c:pt idx="3">
                  <c:v>0.12266535166122172</c:v>
                </c:pt>
                <c:pt idx="4">
                  <c:v>0.12347135141846173</c:v>
                </c:pt>
                <c:pt idx="5">
                  <c:v>0.12497614958977295</c:v>
                </c:pt>
                <c:pt idx="6">
                  <c:v>0.12284692882677933</c:v>
                </c:pt>
                <c:pt idx="7">
                  <c:v>0.12294761532447225</c:v>
                </c:pt>
                <c:pt idx="8">
                  <c:v>0.12413296688915064</c:v>
                </c:pt>
                <c:pt idx="9">
                  <c:v>0.12494413586158462</c:v>
                </c:pt>
                <c:pt idx="10">
                  <c:v>0.12340587526172198</c:v>
                </c:pt>
                <c:pt idx="11">
                  <c:v>0.124520470410666</c:v>
                </c:pt>
              </c:numCache>
            </c:numRef>
          </c:val>
          <c:smooth val="0"/>
          <c:extLst>
            <c:ext xmlns:c16="http://schemas.microsoft.com/office/drawing/2014/chart" uri="{C3380CC4-5D6E-409C-BE32-E72D297353CC}">
              <c16:uniqueId val="{00000008-CE4D-443B-8F45-E3369036397B}"/>
            </c:ext>
          </c:extLst>
        </c:ser>
        <c:ser>
          <c:idx val="9"/>
          <c:order val="9"/>
          <c:tx>
            <c:strRef>
              <c:f>'Desempleo Sexo-Edad'!$A$35</c:f>
              <c:strCache>
                <c:ptCount val="1"/>
                <c:pt idx="0">
                  <c:v>60-64</c:v>
                </c:pt>
              </c:strCache>
            </c:strRef>
          </c:tx>
          <c:spPr>
            <a:ln w="34925" cap="rnd">
              <a:solidFill>
                <a:schemeClr val="accent1">
                  <a:lumMod val="80000"/>
                </a:schemeClr>
              </a:solidFill>
              <a:round/>
            </a:ln>
            <a:effectLst>
              <a:outerShdw blurRad="40000" dist="23000" dir="5400000" rotWithShape="0">
                <a:srgbClr val="000000">
                  <a:alpha val="35000"/>
                </a:srgbClr>
              </a:outerShdw>
            </a:effectLst>
          </c:spPr>
          <c:marker>
            <c:symbol val="none"/>
          </c:marker>
          <c:cat>
            <c:strRef>
              <c:f>'Desempleo Sexo-Edad'!$B$25:$M$25</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Sexo-Edad'!$B$35:$M$35</c:f>
              <c:numCache>
                <c:formatCode>0.00%</c:formatCode>
                <c:ptCount val="12"/>
                <c:pt idx="0">
                  <c:v>9.2116978289158283E-2</c:v>
                </c:pt>
                <c:pt idx="1">
                  <c:v>9.376697447039653E-2</c:v>
                </c:pt>
                <c:pt idx="2">
                  <c:v>9.0792181069958844E-2</c:v>
                </c:pt>
                <c:pt idx="3">
                  <c:v>8.8454663132589539E-2</c:v>
                </c:pt>
                <c:pt idx="4">
                  <c:v>9.0260103047985596E-2</c:v>
                </c:pt>
                <c:pt idx="5">
                  <c:v>9.2539591680976918E-2</c:v>
                </c:pt>
                <c:pt idx="6">
                  <c:v>9.3272668183295424E-2</c:v>
                </c:pt>
                <c:pt idx="7">
                  <c:v>9.3953609590826173E-2</c:v>
                </c:pt>
                <c:pt idx="8">
                  <c:v>9.6584216725559488E-2</c:v>
                </c:pt>
                <c:pt idx="9">
                  <c:v>9.6724765370618651E-2</c:v>
                </c:pt>
                <c:pt idx="10">
                  <c:v>9.631368567984265E-2</c:v>
                </c:pt>
                <c:pt idx="11">
                  <c:v>9.7729702534431792E-2</c:v>
                </c:pt>
              </c:numCache>
            </c:numRef>
          </c:val>
          <c:smooth val="0"/>
          <c:extLst>
            <c:ext xmlns:c16="http://schemas.microsoft.com/office/drawing/2014/chart" uri="{C3380CC4-5D6E-409C-BE32-E72D297353CC}">
              <c16:uniqueId val="{00000009-CE4D-443B-8F45-E3369036397B}"/>
            </c:ext>
          </c:extLst>
        </c:ser>
        <c:dLbls>
          <c:showLegendKey val="0"/>
          <c:showVal val="0"/>
          <c:showCatName val="0"/>
          <c:showSerName val="0"/>
          <c:showPercent val="0"/>
          <c:showBubbleSize val="0"/>
        </c:dLbls>
        <c:smooth val="0"/>
        <c:axId val="613443608"/>
        <c:axId val="613444000"/>
      </c:lineChart>
      <c:catAx>
        <c:axId val="6134436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613444000"/>
        <c:crosses val="autoZero"/>
        <c:auto val="1"/>
        <c:lblAlgn val="ctr"/>
        <c:lblOffset val="100"/>
        <c:noMultiLvlLbl val="0"/>
      </c:catAx>
      <c:valAx>
        <c:axId val="613444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613443608"/>
        <c:crosses val="autoZero"/>
        <c:crossBetween val="between"/>
      </c:valAx>
      <c:spPr>
        <a:noFill/>
        <a:ln>
          <a:noFill/>
        </a:ln>
        <a:effectLst/>
      </c:spPr>
    </c:plotArea>
    <c:legend>
      <c:legendPos val="b"/>
      <c:layout>
        <c:manualLayout>
          <c:xMode val="edge"/>
          <c:yMode val="edge"/>
          <c:x val="6.8779309116450069E-2"/>
          <c:y val="2.2480465803843497E-2"/>
          <c:w val="0.89999993278689072"/>
          <c:h val="6.18107219356201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Eras Demi ITC" panose="020B0805030504020804" pitchFamily="34" charset="0"/>
        </a:defRPr>
      </a:pPr>
      <a:endParaRPr lang="es-ES"/>
    </a:p>
  </c:txPr>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3534558180226E-2"/>
          <c:y val="0.12925762873889962"/>
          <c:w val="0.90914296596206068"/>
          <c:h val="0.73129732585343776"/>
        </c:manualLayout>
      </c:layout>
      <c:lineChart>
        <c:grouping val="standard"/>
        <c:varyColors val="0"/>
        <c:ser>
          <c:idx val="0"/>
          <c:order val="0"/>
          <c:tx>
            <c:strRef>
              <c:f>'Desempleo Sexo-Estudios'!$B$24</c:f>
              <c:strCache>
                <c:ptCount val="1"/>
                <c:pt idx="0">
                  <c:v>Enero</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Sexo-Estudios'!$B$25:$B$33</c:f>
              <c:numCache>
                <c:formatCode>0.00%</c:formatCode>
                <c:ptCount val="9"/>
                <c:pt idx="0">
                  <c:v>8.9719882199849332E-3</c:v>
                </c:pt>
                <c:pt idx="1">
                  <c:v>0.21642353263475103</c:v>
                </c:pt>
                <c:pt idx="2">
                  <c:v>0.47339223340867065</c:v>
                </c:pt>
                <c:pt idx="3">
                  <c:v>1.5067461132799124E-3</c:v>
                </c:pt>
                <c:pt idx="4">
                  <c:v>6.7392644339428806E-2</c:v>
                </c:pt>
                <c:pt idx="5">
                  <c:v>7.8487774809944524E-2</c:v>
                </c:pt>
                <c:pt idx="6">
                  <c:v>5.2736113964796931E-2</c:v>
                </c:pt>
                <c:pt idx="7">
                  <c:v>6.0817752208752823E-2</c:v>
                </c:pt>
                <c:pt idx="8">
                  <c:v>4.0271214300390386E-2</c:v>
                </c:pt>
              </c:numCache>
            </c:numRef>
          </c:val>
          <c:smooth val="0"/>
          <c:extLst>
            <c:ext xmlns:c16="http://schemas.microsoft.com/office/drawing/2014/chart" uri="{C3380CC4-5D6E-409C-BE32-E72D297353CC}">
              <c16:uniqueId val="{00000000-F26A-4597-BCBD-1F246FB2D942}"/>
            </c:ext>
          </c:extLst>
        </c:ser>
        <c:ser>
          <c:idx val="1"/>
          <c:order val="1"/>
          <c:tx>
            <c:strRef>
              <c:f>'Desempleo Sexo-Estudios'!$C$24</c:f>
              <c:strCache>
                <c:ptCount val="1"/>
                <c:pt idx="0">
                  <c:v>Febrero</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Sexo-Estudios'!$C$25:$C$33</c:f>
              <c:numCache>
                <c:formatCode>0.00%</c:formatCode>
                <c:ptCount val="9"/>
                <c:pt idx="0">
                  <c:v>9.1662140141227592E-3</c:v>
                </c:pt>
                <c:pt idx="1">
                  <c:v>0.21238457360130364</c:v>
                </c:pt>
                <c:pt idx="2">
                  <c:v>0.47311243889190657</c:v>
                </c:pt>
                <c:pt idx="3">
                  <c:v>1.5616512764801739E-3</c:v>
                </c:pt>
                <c:pt idx="4">
                  <c:v>6.7015209125475289E-2</c:v>
                </c:pt>
                <c:pt idx="5">
                  <c:v>8.0934274850624655E-2</c:v>
                </c:pt>
                <c:pt idx="6">
                  <c:v>5.3910917979359041E-2</c:v>
                </c:pt>
                <c:pt idx="7">
                  <c:v>6.3077131993481805E-2</c:v>
                </c:pt>
                <c:pt idx="8">
                  <c:v>3.8837588267246065E-2</c:v>
                </c:pt>
              </c:numCache>
            </c:numRef>
          </c:val>
          <c:smooth val="0"/>
          <c:extLst>
            <c:ext xmlns:c16="http://schemas.microsoft.com/office/drawing/2014/chart" uri="{C3380CC4-5D6E-409C-BE32-E72D297353CC}">
              <c16:uniqueId val="{00000001-F26A-4597-BCBD-1F246FB2D942}"/>
            </c:ext>
          </c:extLst>
        </c:ser>
        <c:ser>
          <c:idx val="2"/>
          <c:order val="2"/>
          <c:tx>
            <c:strRef>
              <c:f>'Desempleo Sexo-Estudios'!$D$24</c:f>
              <c:strCache>
                <c:ptCount val="1"/>
                <c:pt idx="0">
                  <c:v>Marzo</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Sexo-Estudios'!$D$25:$D$33</c:f>
              <c:numCache>
                <c:formatCode>0.00%</c:formatCode>
                <c:ptCount val="9"/>
                <c:pt idx="0">
                  <c:v>8.7448559670781894E-3</c:v>
                </c:pt>
                <c:pt idx="1">
                  <c:v>0.21296296296296297</c:v>
                </c:pt>
                <c:pt idx="2">
                  <c:v>0.47653034979423869</c:v>
                </c:pt>
                <c:pt idx="3">
                  <c:v>2.1219135802469135E-3</c:v>
                </c:pt>
                <c:pt idx="4">
                  <c:v>6.7129629629629636E-2</c:v>
                </c:pt>
                <c:pt idx="5">
                  <c:v>7.8446502057613166E-2</c:v>
                </c:pt>
                <c:pt idx="6">
                  <c:v>5.5234053497942387E-2</c:v>
                </c:pt>
                <c:pt idx="7">
                  <c:v>6.1342592592592594E-2</c:v>
                </c:pt>
                <c:pt idx="8">
                  <c:v>3.7487139917695471E-2</c:v>
                </c:pt>
              </c:numCache>
            </c:numRef>
          </c:val>
          <c:smooth val="0"/>
          <c:extLst>
            <c:ext xmlns:c16="http://schemas.microsoft.com/office/drawing/2014/chart" uri="{C3380CC4-5D6E-409C-BE32-E72D297353CC}">
              <c16:uniqueId val="{00000002-F26A-4597-BCBD-1F246FB2D942}"/>
            </c:ext>
          </c:extLst>
        </c:ser>
        <c:ser>
          <c:idx val="3"/>
          <c:order val="3"/>
          <c:tx>
            <c:strRef>
              <c:f>'Desempleo Sexo-Estudios'!$E$24</c:f>
              <c:strCache>
                <c:ptCount val="1"/>
                <c:pt idx="0">
                  <c:v>Abril</c:v>
                </c:pt>
              </c:strCache>
            </c:strRef>
          </c:tx>
          <c:spPr>
            <a:ln w="34925" cap="rnd">
              <a:solidFill>
                <a:schemeClr val="accent4"/>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Sexo-Estudios'!$E$25:$E$33</c:f>
              <c:numCache>
                <c:formatCode>0.00%</c:formatCode>
                <c:ptCount val="9"/>
                <c:pt idx="0">
                  <c:v>8.1365961905936011E-3</c:v>
                </c:pt>
                <c:pt idx="1">
                  <c:v>0.21075016951242065</c:v>
                </c:pt>
                <c:pt idx="2">
                  <c:v>0.4756210318683351</c:v>
                </c:pt>
                <c:pt idx="3">
                  <c:v>6.1024471429452012E-3</c:v>
                </c:pt>
                <c:pt idx="4">
                  <c:v>6.8359736177032601E-2</c:v>
                </c:pt>
                <c:pt idx="5">
                  <c:v>7.6311409726930901E-2</c:v>
                </c:pt>
                <c:pt idx="6">
                  <c:v>5.4737101645811505E-2</c:v>
                </c:pt>
                <c:pt idx="7">
                  <c:v>6.1517598471306167E-2</c:v>
                </c:pt>
                <c:pt idx="8">
                  <c:v>3.8463909264624299E-2</c:v>
                </c:pt>
              </c:numCache>
            </c:numRef>
          </c:val>
          <c:smooth val="0"/>
          <c:extLst>
            <c:ext xmlns:c16="http://schemas.microsoft.com/office/drawing/2014/chart" uri="{C3380CC4-5D6E-409C-BE32-E72D297353CC}">
              <c16:uniqueId val="{00000003-F26A-4597-BCBD-1F246FB2D942}"/>
            </c:ext>
          </c:extLst>
        </c:ser>
        <c:ser>
          <c:idx val="4"/>
          <c:order val="4"/>
          <c:tx>
            <c:strRef>
              <c:f>'Desempleo Sexo-Estudios'!$F$24</c:f>
              <c:strCache>
                <c:ptCount val="1"/>
                <c:pt idx="0">
                  <c:v>Mayo</c:v>
                </c:pt>
              </c:strCache>
            </c:strRef>
          </c:tx>
          <c:spPr>
            <a:ln w="34925" cap="rnd">
              <a:solidFill>
                <a:schemeClr val="accent5"/>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Sexo-Estudios'!$F$25:$F$33</c:f>
              <c:numCache>
                <c:formatCode>0.00%</c:formatCode>
                <c:ptCount val="9"/>
                <c:pt idx="0">
                  <c:v>7.9458687690111118E-3</c:v>
                </c:pt>
                <c:pt idx="1">
                  <c:v>0.21062759947855236</c:v>
                </c:pt>
                <c:pt idx="2">
                  <c:v>0.47023403066608727</c:v>
                </c:pt>
                <c:pt idx="3">
                  <c:v>8.4424855670743055E-3</c:v>
                </c:pt>
                <c:pt idx="4">
                  <c:v>6.8967657831026138E-2</c:v>
                </c:pt>
                <c:pt idx="5">
                  <c:v>7.6789372400521444E-2</c:v>
                </c:pt>
                <c:pt idx="6">
                  <c:v>5.4876156185982988E-2</c:v>
                </c:pt>
                <c:pt idx="7">
                  <c:v>6.2449562356446706E-2</c:v>
                </c:pt>
                <c:pt idx="8">
                  <c:v>3.9667266745297657E-2</c:v>
                </c:pt>
              </c:numCache>
            </c:numRef>
          </c:val>
          <c:smooth val="0"/>
          <c:extLst>
            <c:ext xmlns:c16="http://schemas.microsoft.com/office/drawing/2014/chart" uri="{C3380CC4-5D6E-409C-BE32-E72D297353CC}">
              <c16:uniqueId val="{00000004-F26A-4597-BCBD-1F246FB2D942}"/>
            </c:ext>
          </c:extLst>
        </c:ser>
        <c:ser>
          <c:idx val="5"/>
          <c:order val="5"/>
          <c:tx>
            <c:strRef>
              <c:f>'Desempleo Sexo-Estudios'!$G$24</c:f>
              <c:strCache>
                <c:ptCount val="1"/>
                <c:pt idx="0">
                  <c:v>Junio</c:v>
                </c:pt>
              </c:strCache>
            </c:strRef>
          </c:tx>
          <c:spPr>
            <a:ln w="34925" cap="rnd">
              <a:solidFill>
                <a:schemeClr val="accent6"/>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Sexo-Estudios'!$G$25:$G$33</c:f>
              <c:numCache>
                <c:formatCode>0.00%</c:formatCode>
                <c:ptCount val="9"/>
                <c:pt idx="0">
                  <c:v>8.0773389302295998E-3</c:v>
                </c:pt>
                <c:pt idx="1">
                  <c:v>0.21459009094956433</c:v>
                </c:pt>
                <c:pt idx="2">
                  <c:v>0.46905806779876613</c:v>
                </c:pt>
                <c:pt idx="3">
                  <c:v>1.0303377218088151E-2</c:v>
                </c:pt>
                <c:pt idx="4">
                  <c:v>6.5509126756980215E-2</c:v>
                </c:pt>
                <c:pt idx="5">
                  <c:v>7.517649303568022E-2</c:v>
                </c:pt>
                <c:pt idx="6">
                  <c:v>5.3361317814666409E-2</c:v>
                </c:pt>
                <c:pt idx="7">
                  <c:v>6.2647077529733516E-2</c:v>
                </c:pt>
                <c:pt idx="8">
                  <c:v>4.1277109966291421E-2</c:v>
                </c:pt>
              </c:numCache>
            </c:numRef>
          </c:val>
          <c:smooth val="0"/>
          <c:extLst>
            <c:ext xmlns:c16="http://schemas.microsoft.com/office/drawing/2014/chart" uri="{C3380CC4-5D6E-409C-BE32-E72D297353CC}">
              <c16:uniqueId val="{00000005-F26A-4597-BCBD-1F246FB2D942}"/>
            </c:ext>
          </c:extLst>
        </c:ser>
        <c:ser>
          <c:idx val="6"/>
          <c:order val="6"/>
          <c:tx>
            <c:strRef>
              <c:f>'Desempleo Sexo-Estudios'!$H$24</c:f>
              <c:strCache>
                <c:ptCount val="1"/>
                <c:pt idx="0">
                  <c:v>Julio</c:v>
                </c:pt>
              </c:strCache>
            </c:strRef>
          </c:tx>
          <c:spPr>
            <a:ln w="34925" cap="rnd">
              <a:solidFill>
                <a:schemeClr val="accent1">
                  <a:lumMod val="60000"/>
                </a:schemeClr>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Sexo-Estudios'!$H$25:$H$33</c:f>
              <c:numCache>
                <c:formatCode>0.00%</c:formatCode>
                <c:ptCount val="9"/>
                <c:pt idx="0">
                  <c:v>8.5147871303217423E-3</c:v>
                </c:pt>
                <c:pt idx="1">
                  <c:v>0.22092947676308092</c:v>
                </c:pt>
                <c:pt idx="2">
                  <c:v>0.46025349366265844</c:v>
                </c:pt>
                <c:pt idx="3">
                  <c:v>1.0139746506337342E-2</c:v>
                </c:pt>
                <c:pt idx="4">
                  <c:v>6.6428339291517716E-2</c:v>
                </c:pt>
                <c:pt idx="5">
                  <c:v>7.0133246668833277E-2</c:v>
                </c:pt>
                <c:pt idx="6">
                  <c:v>5.1413714657133569E-2</c:v>
                </c:pt>
                <c:pt idx="7">
                  <c:v>6.5908352291192726E-2</c:v>
                </c:pt>
                <c:pt idx="8">
                  <c:v>4.627884302892428E-2</c:v>
                </c:pt>
              </c:numCache>
            </c:numRef>
          </c:val>
          <c:smooth val="0"/>
          <c:extLst>
            <c:ext xmlns:c16="http://schemas.microsoft.com/office/drawing/2014/chart" uri="{C3380CC4-5D6E-409C-BE32-E72D297353CC}">
              <c16:uniqueId val="{00000006-F26A-4597-BCBD-1F246FB2D942}"/>
            </c:ext>
          </c:extLst>
        </c:ser>
        <c:ser>
          <c:idx val="7"/>
          <c:order val="7"/>
          <c:tx>
            <c:strRef>
              <c:f>'Desempleo Sexo-Estudios'!$I$24</c:f>
              <c:strCache>
                <c:ptCount val="1"/>
                <c:pt idx="0">
                  <c:v>Agosto</c:v>
                </c:pt>
              </c:strCache>
            </c:strRef>
          </c:tx>
          <c:spPr>
            <a:ln w="34925" cap="rnd">
              <a:solidFill>
                <a:schemeClr val="accent2">
                  <a:lumMod val="60000"/>
                </a:schemeClr>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Sexo-Estudios'!$I$25:$I$33</c:f>
              <c:numCache>
                <c:formatCode>0.00%</c:formatCode>
                <c:ptCount val="9"/>
                <c:pt idx="0">
                  <c:v>8.3398488402397705E-3</c:v>
                </c:pt>
                <c:pt idx="1">
                  <c:v>0.22315611154547824</c:v>
                </c:pt>
                <c:pt idx="2">
                  <c:v>0.45784467031535053</c:v>
                </c:pt>
                <c:pt idx="3">
                  <c:v>9.1868647380766218E-3</c:v>
                </c:pt>
                <c:pt idx="4">
                  <c:v>6.8282512379463117E-2</c:v>
                </c:pt>
                <c:pt idx="5">
                  <c:v>6.9520458691686216E-2</c:v>
                </c:pt>
                <c:pt idx="6">
                  <c:v>5.1081574146468592E-2</c:v>
                </c:pt>
                <c:pt idx="7">
                  <c:v>6.6588480583789425E-2</c:v>
                </c:pt>
                <c:pt idx="8">
                  <c:v>4.5999478759447487E-2</c:v>
                </c:pt>
              </c:numCache>
            </c:numRef>
          </c:val>
          <c:smooth val="0"/>
          <c:extLst>
            <c:ext xmlns:c16="http://schemas.microsoft.com/office/drawing/2014/chart" uri="{C3380CC4-5D6E-409C-BE32-E72D297353CC}">
              <c16:uniqueId val="{00000007-F26A-4597-BCBD-1F246FB2D942}"/>
            </c:ext>
          </c:extLst>
        </c:ser>
        <c:ser>
          <c:idx val="8"/>
          <c:order val="8"/>
          <c:tx>
            <c:strRef>
              <c:f>'Desempleo Sexo-Estudios'!$J$24</c:f>
              <c:strCache>
                <c:ptCount val="1"/>
                <c:pt idx="0">
                  <c:v>Septiembre</c:v>
                </c:pt>
              </c:strCache>
            </c:strRef>
          </c:tx>
          <c:spPr>
            <a:ln w="34925" cap="rnd">
              <a:solidFill>
                <a:schemeClr val="accent3">
                  <a:lumMod val="60000"/>
                </a:schemeClr>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Sexo-Estudios'!$J$25:$J$33</c:f>
              <c:numCache>
                <c:formatCode>0.00%</c:formatCode>
                <c:ptCount val="9"/>
                <c:pt idx="0">
                  <c:v>8.2449941107184919E-3</c:v>
                </c:pt>
                <c:pt idx="1">
                  <c:v>0.22523229943724643</c:v>
                </c:pt>
                <c:pt idx="2">
                  <c:v>0.46283209004057063</c:v>
                </c:pt>
                <c:pt idx="3">
                  <c:v>8.1141211883261361E-3</c:v>
                </c:pt>
                <c:pt idx="4">
                  <c:v>7.0736814553068975E-2</c:v>
                </c:pt>
                <c:pt idx="5">
                  <c:v>7.1522052087423113E-2</c:v>
                </c:pt>
                <c:pt idx="6">
                  <c:v>5.1105876194215416E-2</c:v>
                </c:pt>
                <c:pt idx="7">
                  <c:v>6.1968328752781049E-2</c:v>
                </c:pt>
                <c:pt idx="8">
                  <c:v>4.0243423635649783E-2</c:v>
                </c:pt>
              </c:numCache>
            </c:numRef>
          </c:val>
          <c:smooth val="0"/>
          <c:extLst>
            <c:ext xmlns:c16="http://schemas.microsoft.com/office/drawing/2014/chart" uri="{C3380CC4-5D6E-409C-BE32-E72D297353CC}">
              <c16:uniqueId val="{00000008-F26A-4597-BCBD-1F246FB2D942}"/>
            </c:ext>
          </c:extLst>
        </c:ser>
        <c:ser>
          <c:idx val="9"/>
          <c:order val="9"/>
          <c:tx>
            <c:strRef>
              <c:f>'Desempleo Sexo-Estudios'!$K$24</c:f>
              <c:strCache>
                <c:ptCount val="1"/>
                <c:pt idx="0">
                  <c:v>Octubre</c:v>
                </c:pt>
              </c:strCache>
            </c:strRef>
          </c:tx>
          <c:spPr>
            <a:ln w="34925" cap="rnd">
              <a:solidFill>
                <a:schemeClr val="accent4">
                  <a:lumMod val="60000"/>
                </a:schemeClr>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Sexo-Estudios'!$K$25:$K$33</c:f>
              <c:numCache>
                <c:formatCode>0.00%</c:formatCode>
                <c:ptCount val="9"/>
                <c:pt idx="0">
                  <c:v>7.8529017429611186E-3</c:v>
                </c:pt>
                <c:pt idx="1">
                  <c:v>0.22601034284619806</c:v>
                </c:pt>
                <c:pt idx="2">
                  <c:v>0.46996105471493327</c:v>
                </c:pt>
                <c:pt idx="3">
                  <c:v>6.7036966098448572E-3</c:v>
                </c:pt>
                <c:pt idx="4">
                  <c:v>7.0739960416267636E-2</c:v>
                </c:pt>
                <c:pt idx="5">
                  <c:v>7.2782991764029886E-2</c:v>
                </c:pt>
                <c:pt idx="6">
                  <c:v>5.1075783694056055E-2</c:v>
                </c:pt>
                <c:pt idx="7">
                  <c:v>5.7779480303900912E-2</c:v>
                </c:pt>
                <c:pt idx="8">
                  <c:v>3.7093787907808214E-2</c:v>
                </c:pt>
              </c:numCache>
            </c:numRef>
          </c:val>
          <c:smooth val="0"/>
          <c:extLst>
            <c:ext xmlns:c16="http://schemas.microsoft.com/office/drawing/2014/chart" uri="{C3380CC4-5D6E-409C-BE32-E72D297353CC}">
              <c16:uniqueId val="{00000009-F26A-4597-BCBD-1F246FB2D942}"/>
            </c:ext>
          </c:extLst>
        </c:ser>
        <c:ser>
          <c:idx val="10"/>
          <c:order val="10"/>
          <c:tx>
            <c:strRef>
              <c:f>'Desempleo Sexo-Estudios'!$L$24</c:f>
              <c:strCache>
                <c:ptCount val="1"/>
                <c:pt idx="0">
                  <c:v>Noviembre</c:v>
                </c:pt>
              </c:strCache>
            </c:strRef>
          </c:tx>
          <c:spPr>
            <a:ln w="34925" cap="rnd">
              <a:solidFill>
                <a:schemeClr val="accent5">
                  <a:lumMod val="60000"/>
                </a:schemeClr>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Sexo-Estudios'!$L$25:$L$33</c:f>
              <c:numCache>
                <c:formatCode>0.00%</c:formatCode>
                <c:ptCount val="9"/>
                <c:pt idx="0">
                  <c:v>8.1213120994860725E-3</c:v>
                </c:pt>
                <c:pt idx="1">
                  <c:v>0.22650847027472876</c:v>
                </c:pt>
                <c:pt idx="2">
                  <c:v>0.47389125055516784</c:v>
                </c:pt>
                <c:pt idx="3">
                  <c:v>6.3447750777234947E-3</c:v>
                </c:pt>
                <c:pt idx="4">
                  <c:v>7.0236660110399085E-2</c:v>
                </c:pt>
                <c:pt idx="5">
                  <c:v>7.1695958378275484E-2</c:v>
                </c:pt>
                <c:pt idx="6">
                  <c:v>5.0440961867901785E-2</c:v>
                </c:pt>
                <c:pt idx="7">
                  <c:v>5.6912632447179749E-2</c:v>
                </c:pt>
                <c:pt idx="8">
                  <c:v>3.5847979189137742E-2</c:v>
                </c:pt>
              </c:numCache>
            </c:numRef>
          </c:val>
          <c:smooth val="0"/>
          <c:extLst>
            <c:ext xmlns:c16="http://schemas.microsoft.com/office/drawing/2014/chart" uri="{C3380CC4-5D6E-409C-BE32-E72D297353CC}">
              <c16:uniqueId val="{0000000A-F26A-4597-BCBD-1F246FB2D942}"/>
            </c:ext>
          </c:extLst>
        </c:ser>
        <c:ser>
          <c:idx val="11"/>
          <c:order val="11"/>
          <c:tx>
            <c:strRef>
              <c:f>'Desempleo Sexo-Estudios'!$M$24</c:f>
              <c:strCache>
                <c:ptCount val="1"/>
                <c:pt idx="0">
                  <c:v>Diciembre</c:v>
                </c:pt>
              </c:strCache>
            </c:strRef>
          </c:tx>
          <c:spPr>
            <a:ln w="34925" cap="rnd">
              <a:solidFill>
                <a:schemeClr val="accent6">
                  <a:lumMod val="60000"/>
                </a:schemeClr>
              </a:solidFill>
              <a:round/>
            </a:ln>
            <a:effectLst>
              <a:outerShdw blurRad="40000" dist="23000" dir="5400000" rotWithShape="0">
                <a:srgbClr val="000000">
                  <a:alpha val="35000"/>
                </a:srgbClr>
              </a:outerShdw>
            </a:effectLst>
          </c:spPr>
          <c:marker>
            <c:symbol val="none"/>
          </c:marker>
          <c:cat>
            <c:strRef>
              <c:f>'Desempleo Sexo-Estudios'!$A$25:$A$33</c:f>
              <c:strCache>
                <c:ptCount val="9"/>
                <c:pt idx="0">
                  <c:v>Sin Estudios</c:v>
                </c:pt>
                <c:pt idx="1">
                  <c:v>Primaria</c:v>
                </c:pt>
                <c:pt idx="2">
                  <c:v>ESO</c:v>
                </c:pt>
                <c:pt idx="3">
                  <c:v>Insercion Laboral</c:v>
                </c:pt>
                <c:pt idx="4">
                  <c:v>Bto.</c:v>
                </c:pt>
                <c:pt idx="5">
                  <c:v>FP GM</c:v>
                </c:pt>
                <c:pt idx="6">
                  <c:v>FP GS</c:v>
                </c:pt>
                <c:pt idx="7">
                  <c:v>Grado</c:v>
                </c:pt>
                <c:pt idx="8">
                  <c:v>Master y Ddo</c:v>
                </c:pt>
              </c:strCache>
            </c:strRef>
          </c:cat>
          <c:val>
            <c:numRef>
              <c:f>'Desempleo Sexo-Estudios'!$M$25:$M$33</c:f>
              <c:numCache>
                <c:formatCode>0.00%</c:formatCode>
                <c:ptCount val="9"/>
                <c:pt idx="0">
                  <c:v>7.9240299352241993E-3</c:v>
                </c:pt>
                <c:pt idx="1">
                  <c:v>0.22765863782152065</c:v>
                </c:pt>
                <c:pt idx="2">
                  <c:v>0.47607068737815234</c:v>
                </c:pt>
                <c:pt idx="3">
                  <c:v>4.5280171058423996E-3</c:v>
                </c:pt>
                <c:pt idx="4">
                  <c:v>6.9932708634677071E-2</c:v>
                </c:pt>
                <c:pt idx="5">
                  <c:v>7.0687378152317459E-2</c:v>
                </c:pt>
                <c:pt idx="6">
                  <c:v>4.9619520784856298E-2</c:v>
                </c:pt>
                <c:pt idx="7">
                  <c:v>5.7291994214200365E-2</c:v>
                </c:pt>
                <c:pt idx="8">
                  <c:v>3.6287025973209229E-2</c:v>
                </c:pt>
              </c:numCache>
            </c:numRef>
          </c:val>
          <c:smooth val="0"/>
          <c:extLst>
            <c:ext xmlns:c16="http://schemas.microsoft.com/office/drawing/2014/chart" uri="{C3380CC4-5D6E-409C-BE32-E72D297353CC}">
              <c16:uniqueId val="{0000000B-F26A-4597-BCBD-1F246FB2D942}"/>
            </c:ext>
          </c:extLst>
        </c:ser>
        <c:dLbls>
          <c:showLegendKey val="0"/>
          <c:showVal val="0"/>
          <c:showCatName val="0"/>
          <c:showSerName val="0"/>
          <c:showPercent val="0"/>
          <c:showBubbleSize val="0"/>
        </c:dLbls>
        <c:smooth val="0"/>
        <c:axId val="613437336"/>
        <c:axId val="476058264"/>
      </c:lineChart>
      <c:catAx>
        <c:axId val="6134373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476058264"/>
        <c:crosses val="autoZero"/>
        <c:auto val="1"/>
        <c:lblAlgn val="ctr"/>
        <c:lblOffset val="100"/>
        <c:noMultiLvlLbl val="0"/>
      </c:catAx>
      <c:valAx>
        <c:axId val="476058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613437336"/>
        <c:crosses val="autoZero"/>
        <c:crossBetween val="between"/>
        <c:majorUnit val="5.000000000000001E-2"/>
      </c:valAx>
      <c:spPr>
        <a:noFill/>
        <a:ln>
          <a:noFill/>
        </a:ln>
        <a:effectLst/>
      </c:spPr>
    </c:plotArea>
    <c:legend>
      <c:legendPos val="b"/>
      <c:layout>
        <c:manualLayout>
          <c:xMode val="edge"/>
          <c:yMode val="edge"/>
          <c:x val="1.8201903866494305E-3"/>
          <c:y val="6.3887700938341611E-3"/>
          <c:w val="0.99237951972421357"/>
          <c:h val="9.47826889051009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Eras Demi ITC" panose="020B0805030504020804" pitchFamily="34" charset="0"/>
        </a:defRPr>
      </a:pPr>
      <a:endParaRPr lang="es-ES"/>
    </a:p>
  </c:txPr>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79655692644719E-2"/>
          <c:y val="0.13976019664208642"/>
          <c:w val="0.92214465317819516"/>
          <c:h val="0.71530025413489984"/>
        </c:manualLayout>
      </c:layout>
      <c:lineChart>
        <c:grouping val="standard"/>
        <c:varyColors val="0"/>
        <c:ser>
          <c:idx val="0"/>
          <c:order val="0"/>
          <c:tx>
            <c:strRef>
              <c:f>'Desempleo Sectores-Sexo'!$A$35</c:f>
              <c:strCache>
                <c:ptCount val="1"/>
                <c:pt idx="0">
                  <c:v>Industria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strRef>
              <c:f>'Desempleo Sectores-Sexo'!$B$34:$M$34</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Sectores-Sexo'!$B$35:$M$35</c:f>
              <c:numCache>
                <c:formatCode>0.00%</c:formatCode>
                <c:ptCount val="12"/>
                <c:pt idx="0">
                  <c:v>4.1572495034586675E-2</c:v>
                </c:pt>
                <c:pt idx="1">
                  <c:v>4.1757197175448124E-2</c:v>
                </c:pt>
                <c:pt idx="2">
                  <c:v>4.2309670781893002E-2</c:v>
                </c:pt>
                <c:pt idx="3">
                  <c:v>4.1915798557603405E-2</c:v>
                </c:pt>
                <c:pt idx="4">
                  <c:v>4.1529579738034637E-2</c:v>
                </c:pt>
                <c:pt idx="5">
                  <c:v>4.1022705590536154E-2</c:v>
                </c:pt>
                <c:pt idx="6">
                  <c:v>3.9389015274618133E-2</c:v>
                </c:pt>
                <c:pt idx="7">
                  <c:v>3.7203544435757102E-2</c:v>
                </c:pt>
                <c:pt idx="8">
                  <c:v>3.8345766260960611E-2</c:v>
                </c:pt>
                <c:pt idx="9">
                  <c:v>4.3031347762242225E-2</c:v>
                </c:pt>
                <c:pt idx="10">
                  <c:v>4.1812067762197827E-2</c:v>
                </c:pt>
                <c:pt idx="11">
                  <c:v>4.3582164643733101E-2</c:v>
                </c:pt>
              </c:numCache>
            </c:numRef>
          </c:val>
          <c:smooth val="0"/>
          <c:extLst>
            <c:ext xmlns:c16="http://schemas.microsoft.com/office/drawing/2014/chart" uri="{C3380CC4-5D6E-409C-BE32-E72D297353CC}">
              <c16:uniqueId val="{00000000-0930-4F5A-AF8C-01DCF1359E0A}"/>
            </c:ext>
          </c:extLst>
        </c:ser>
        <c:ser>
          <c:idx val="1"/>
          <c:order val="1"/>
          <c:tx>
            <c:strRef>
              <c:f>'Desempleo Sectores-Sexo'!$A$36</c:f>
              <c:strCache>
                <c:ptCount val="1"/>
                <c:pt idx="0">
                  <c:v>Agricultura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'Desempleo Sectores-Sexo'!$B$34:$M$34</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Sectores-Sexo'!$B$36:$M$36</c:f>
              <c:numCache>
                <c:formatCode>0.00%</c:formatCode>
                <c:ptCount val="12"/>
                <c:pt idx="0">
                  <c:v>7.0269159646599549E-2</c:v>
                </c:pt>
                <c:pt idx="1">
                  <c:v>7.0138511678435628E-2</c:v>
                </c:pt>
                <c:pt idx="2">
                  <c:v>6.8608539094650201E-2</c:v>
                </c:pt>
                <c:pt idx="3">
                  <c:v>6.4846206003821738E-2</c:v>
                </c:pt>
                <c:pt idx="4">
                  <c:v>6.2325408156930912E-2</c:v>
                </c:pt>
                <c:pt idx="5">
                  <c:v>6.8816383641798637E-2</c:v>
                </c:pt>
                <c:pt idx="6">
                  <c:v>7.2928176795580113E-2</c:v>
                </c:pt>
                <c:pt idx="7">
                  <c:v>7.3364607766484236E-2</c:v>
                </c:pt>
                <c:pt idx="8">
                  <c:v>7.5186493914409111E-2</c:v>
                </c:pt>
                <c:pt idx="9">
                  <c:v>8.0955117155078846E-2</c:v>
                </c:pt>
                <c:pt idx="10">
                  <c:v>7.9880718228538802E-2</c:v>
                </c:pt>
                <c:pt idx="11">
                  <c:v>7.9491855858122129E-2</c:v>
                </c:pt>
              </c:numCache>
            </c:numRef>
          </c:val>
          <c:smooth val="0"/>
          <c:extLst>
            <c:ext xmlns:c16="http://schemas.microsoft.com/office/drawing/2014/chart" uri="{C3380CC4-5D6E-409C-BE32-E72D297353CC}">
              <c16:uniqueId val="{00000001-0930-4F5A-AF8C-01DCF1359E0A}"/>
            </c:ext>
          </c:extLst>
        </c:ser>
        <c:ser>
          <c:idx val="2"/>
          <c:order val="2"/>
          <c:tx>
            <c:strRef>
              <c:f>'Desempleo Sectores-Sexo'!$A$37</c:f>
              <c:strCache>
                <c:ptCount val="1"/>
                <c:pt idx="0">
                  <c:v>Servicios</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strRef>
              <c:f>'Desempleo Sectores-Sexo'!$B$34:$M$34</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Sectores-Sexo'!$B$37:$M$37</c:f>
              <c:numCache>
                <c:formatCode>0.00%</c:formatCode>
                <c:ptCount val="12"/>
                <c:pt idx="0">
                  <c:v>0.60523251832066294</c:v>
                </c:pt>
                <c:pt idx="1">
                  <c:v>0.60510592069527436</c:v>
                </c:pt>
                <c:pt idx="2">
                  <c:v>0.61168981481481477</c:v>
                </c:pt>
                <c:pt idx="3">
                  <c:v>0.62244960858041054</c:v>
                </c:pt>
                <c:pt idx="4">
                  <c:v>0.62443354646470917</c:v>
                </c:pt>
                <c:pt idx="5">
                  <c:v>0.61413216307320484</c:v>
                </c:pt>
                <c:pt idx="6">
                  <c:v>0.61052973675658107</c:v>
                </c:pt>
                <c:pt idx="7">
                  <c:v>0.60776648423247326</c:v>
                </c:pt>
                <c:pt idx="8">
                  <c:v>0.59992147624656456</c:v>
                </c:pt>
                <c:pt idx="9">
                  <c:v>0.59330907233607866</c:v>
                </c:pt>
                <c:pt idx="10">
                  <c:v>0.59755091681999872</c:v>
                </c:pt>
                <c:pt idx="11">
                  <c:v>0.58813911074775171</c:v>
                </c:pt>
              </c:numCache>
            </c:numRef>
          </c:val>
          <c:smooth val="0"/>
          <c:extLst>
            <c:ext xmlns:c16="http://schemas.microsoft.com/office/drawing/2014/chart" uri="{C3380CC4-5D6E-409C-BE32-E72D297353CC}">
              <c16:uniqueId val="{00000002-0930-4F5A-AF8C-01DCF1359E0A}"/>
            </c:ext>
          </c:extLst>
        </c:ser>
        <c:ser>
          <c:idx val="3"/>
          <c:order val="3"/>
          <c:tx>
            <c:strRef>
              <c:f>'Desempleo Sectores-Sexo'!$A$38</c:f>
              <c:strCache>
                <c:ptCount val="1"/>
                <c:pt idx="0">
                  <c:v>Construcción</c:v>
                </c:pt>
              </c:strCache>
            </c:strRef>
          </c:tx>
          <c:spPr>
            <a:ln w="34925" cap="rnd">
              <a:solidFill>
                <a:schemeClr val="accent4"/>
              </a:solidFill>
              <a:round/>
            </a:ln>
            <a:effectLst>
              <a:outerShdw blurRad="40000" dist="23000" dir="5400000" rotWithShape="0">
                <a:srgbClr val="000000">
                  <a:alpha val="35000"/>
                </a:srgbClr>
              </a:outerShdw>
            </a:effectLst>
          </c:spPr>
          <c:marker>
            <c:symbol val="none"/>
          </c:marker>
          <c:cat>
            <c:strRef>
              <c:f>'Desempleo Sectores-Sexo'!$B$34:$M$34</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Sectores-Sexo'!$B$38:$M$38</c:f>
              <c:numCache>
                <c:formatCode>0.00%</c:formatCode>
                <c:ptCount val="12"/>
                <c:pt idx="0">
                  <c:v>6.5543455927676186E-2</c:v>
                </c:pt>
                <c:pt idx="1">
                  <c:v>6.3348723519826178E-2</c:v>
                </c:pt>
                <c:pt idx="2">
                  <c:v>6.9251543209876545E-2</c:v>
                </c:pt>
                <c:pt idx="3">
                  <c:v>7.0948653146766932E-2</c:v>
                </c:pt>
                <c:pt idx="4">
                  <c:v>6.5243031845552177E-2</c:v>
                </c:pt>
                <c:pt idx="5">
                  <c:v>6.3155886281244036E-2</c:v>
                </c:pt>
                <c:pt idx="6">
                  <c:v>6.2983425414364635E-2</c:v>
                </c:pt>
                <c:pt idx="7">
                  <c:v>6.385196768308575E-2</c:v>
                </c:pt>
                <c:pt idx="8">
                  <c:v>6.3865986127470228E-2</c:v>
                </c:pt>
                <c:pt idx="9">
                  <c:v>6.2440145565983526E-2</c:v>
                </c:pt>
                <c:pt idx="10">
                  <c:v>6.3384303026457714E-2</c:v>
                </c:pt>
                <c:pt idx="11">
                  <c:v>6.6033582793534995E-2</c:v>
                </c:pt>
              </c:numCache>
            </c:numRef>
          </c:val>
          <c:smooth val="0"/>
          <c:extLst>
            <c:ext xmlns:c16="http://schemas.microsoft.com/office/drawing/2014/chart" uri="{C3380CC4-5D6E-409C-BE32-E72D297353CC}">
              <c16:uniqueId val="{00000003-0930-4F5A-AF8C-01DCF1359E0A}"/>
            </c:ext>
          </c:extLst>
        </c:ser>
        <c:ser>
          <c:idx val="4"/>
          <c:order val="4"/>
          <c:tx>
            <c:strRef>
              <c:f>'Desempleo Sectores-Sexo'!$A$39</c:f>
              <c:strCache>
                <c:ptCount val="1"/>
                <c:pt idx="0">
                  <c:v>Admón. Pública</c:v>
                </c:pt>
              </c:strCache>
            </c:strRef>
          </c:tx>
          <c:spPr>
            <a:ln w="34925" cap="rnd">
              <a:solidFill>
                <a:schemeClr val="accent5"/>
              </a:solidFill>
              <a:round/>
            </a:ln>
            <a:effectLst>
              <a:outerShdw blurRad="40000" dist="23000" dir="5400000" rotWithShape="0">
                <a:srgbClr val="000000">
                  <a:alpha val="35000"/>
                </a:srgbClr>
              </a:outerShdw>
            </a:effectLst>
          </c:spPr>
          <c:marker>
            <c:symbol val="none"/>
          </c:marker>
          <c:cat>
            <c:strRef>
              <c:f>'Desempleo Sectores-Sexo'!$B$34:$M$34</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Sectores-Sexo'!$B$39:$M$39</c:f>
              <c:numCache>
                <c:formatCode>0.00%</c:formatCode>
                <c:ptCount val="12"/>
                <c:pt idx="0">
                  <c:v>0.145332511471817</c:v>
                </c:pt>
                <c:pt idx="1">
                  <c:v>0.1448261814231396</c:v>
                </c:pt>
                <c:pt idx="2">
                  <c:v>0.13509516460905349</c:v>
                </c:pt>
                <c:pt idx="3">
                  <c:v>0.12827467176231278</c:v>
                </c:pt>
                <c:pt idx="4">
                  <c:v>0.13160345148674654</c:v>
                </c:pt>
                <c:pt idx="5">
                  <c:v>0.13400750492908478</c:v>
                </c:pt>
                <c:pt idx="6">
                  <c:v>0.12752681182970427</c:v>
                </c:pt>
                <c:pt idx="7">
                  <c:v>0.12822517591868648</c:v>
                </c:pt>
                <c:pt idx="8">
                  <c:v>0.12976050255202198</c:v>
                </c:pt>
                <c:pt idx="9">
                  <c:v>0.12794483815361041</c:v>
                </c:pt>
                <c:pt idx="10">
                  <c:v>0.12423069602182603</c:v>
                </c:pt>
                <c:pt idx="11">
                  <c:v>0.13219294384001007</c:v>
                </c:pt>
              </c:numCache>
            </c:numRef>
          </c:val>
          <c:smooth val="0"/>
          <c:extLst>
            <c:ext xmlns:c16="http://schemas.microsoft.com/office/drawing/2014/chart" uri="{C3380CC4-5D6E-409C-BE32-E72D297353CC}">
              <c16:uniqueId val="{00000004-0930-4F5A-AF8C-01DCF1359E0A}"/>
            </c:ext>
          </c:extLst>
        </c:ser>
        <c:ser>
          <c:idx val="5"/>
          <c:order val="5"/>
          <c:tx>
            <c:strRef>
              <c:f>'Desempleo Sectores-Sexo'!$A$40</c:f>
              <c:strCache>
                <c:ptCount val="1"/>
                <c:pt idx="0">
                  <c:v>Sin Empleo Anterior</c:v>
                </c:pt>
              </c:strCache>
            </c:strRef>
          </c:tx>
          <c:spPr>
            <a:ln w="34925" cap="rnd">
              <a:solidFill>
                <a:schemeClr val="accent6"/>
              </a:solidFill>
              <a:round/>
            </a:ln>
            <a:effectLst>
              <a:outerShdw blurRad="40000" dist="23000" dir="5400000" rotWithShape="0">
                <a:srgbClr val="000000">
                  <a:alpha val="35000"/>
                </a:srgbClr>
              </a:outerShdw>
            </a:effectLst>
          </c:spPr>
          <c:marker>
            <c:symbol val="none"/>
          </c:marker>
          <c:cat>
            <c:strRef>
              <c:f>'Desempleo Sectores-Sexo'!$B$34:$M$34</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'Desempleo Sectores-Sexo'!$B$40:$M$40</c:f>
              <c:numCache>
                <c:formatCode>0.00%</c:formatCode>
                <c:ptCount val="12"/>
                <c:pt idx="0">
                  <c:v>7.2049859598657631E-2</c:v>
                </c:pt>
                <c:pt idx="1">
                  <c:v>7.482346550787615E-2</c:v>
                </c:pt>
                <c:pt idx="2">
                  <c:v>7.3045267489711935E-2</c:v>
                </c:pt>
                <c:pt idx="3">
                  <c:v>7.156506194908463E-2</c:v>
                </c:pt>
                <c:pt idx="4">
                  <c:v>7.4864982308026573E-2</c:v>
                </c:pt>
                <c:pt idx="5">
                  <c:v>7.8865356484131524E-2</c:v>
                </c:pt>
                <c:pt idx="6">
                  <c:v>8.6642833929151772E-2</c:v>
                </c:pt>
                <c:pt idx="7">
                  <c:v>8.9588219963513155E-2</c:v>
                </c:pt>
                <c:pt idx="8">
                  <c:v>9.291977489857349E-2</c:v>
                </c:pt>
                <c:pt idx="9">
                  <c:v>9.2319479027006324E-2</c:v>
                </c:pt>
                <c:pt idx="10">
                  <c:v>9.3141298140980905E-2</c:v>
                </c:pt>
                <c:pt idx="11">
                  <c:v>9.0560342116847992E-2</c:v>
                </c:pt>
              </c:numCache>
            </c:numRef>
          </c:val>
          <c:smooth val="0"/>
          <c:extLst>
            <c:ext xmlns:c16="http://schemas.microsoft.com/office/drawing/2014/chart" uri="{C3380CC4-5D6E-409C-BE32-E72D297353CC}">
              <c16:uniqueId val="{00000005-0930-4F5A-AF8C-01DCF1359E0A}"/>
            </c:ext>
          </c:extLst>
        </c:ser>
        <c:dLbls>
          <c:showLegendKey val="0"/>
          <c:showVal val="0"/>
          <c:showCatName val="0"/>
          <c:showSerName val="0"/>
          <c:showPercent val="0"/>
          <c:showBubbleSize val="0"/>
        </c:dLbls>
        <c:smooth val="0"/>
        <c:axId val="476049248"/>
        <c:axId val="476053952"/>
      </c:lineChart>
      <c:catAx>
        <c:axId val="47604924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476053952"/>
        <c:crosses val="autoZero"/>
        <c:auto val="1"/>
        <c:lblAlgn val="ctr"/>
        <c:lblOffset val="100"/>
        <c:noMultiLvlLbl val="0"/>
      </c:catAx>
      <c:valAx>
        <c:axId val="476053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476049248"/>
        <c:crosses val="autoZero"/>
        <c:crossBetween val="between"/>
      </c:valAx>
      <c:spPr>
        <a:noFill/>
        <a:ln>
          <a:noFill/>
        </a:ln>
        <a:effectLst/>
      </c:spPr>
    </c:plotArea>
    <c:legend>
      <c:legendPos val="b"/>
      <c:layout>
        <c:manualLayout>
          <c:xMode val="edge"/>
          <c:yMode val="edge"/>
          <c:x val="1.1179862359724719E-2"/>
          <c:y val="5.2760071657709207E-4"/>
          <c:w val="0.98813896294459258"/>
          <c:h val="0.114816314627338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Eras Demi ITC" panose="020B0805030504020804" pitchFamily="34" charset="0"/>
        </a:defRPr>
      </a:pPr>
      <a:endParaRPr lang="es-ES"/>
    </a:p>
  </c:txPr>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64156403526489E-2"/>
          <c:y val="5.3053751842663512E-2"/>
          <c:w val="0.92318069856652551"/>
          <c:h val="0.6257361665408262"/>
        </c:manualLayout>
      </c:layout>
      <c:barChart>
        <c:barDir val="col"/>
        <c:grouping val="percentStacked"/>
        <c:varyColors val="0"/>
        <c:ser>
          <c:idx val="0"/>
          <c:order val="0"/>
          <c:tx>
            <c:strRef>
              <c:f>'Ocupaciones más demandadas'!$D$9</c:f>
              <c:strCache>
                <c:ptCount val="1"/>
                <c:pt idx="0">
                  <c:v>% Hombres de Ocupación</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Eras Demi ITC" panose="020B08050305040208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'Ocupaciones más demandadas'!$B$10:$B$19</c:f>
              <c:strCache>
                <c:ptCount val="10"/>
                <c:pt idx="0">
                  <c:v>Personal de limpieza o limpiadores en general</c:v>
                </c:pt>
                <c:pt idx="1">
                  <c:v>Dependientes de comercio, en general</c:v>
                </c:pt>
                <c:pt idx="2">
                  <c:v>Empleados administrativos, en general</c:v>
                </c:pt>
                <c:pt idx="3">
                  <c:v>Peones de la industria manufacturera, en general</c:v>
                </c:pt>
                <c:pt idx="4">
                  <c:v>Camareros, en general</c:v>
                </c:pt>
                <c:pt idx="5">
                  <c:v>Peones de la construcción de edificios</c:v>
                </c:pt>
                <c:pt idx="6">
                  <c:v>Mozos de carga y descarga, almacén y/o mercado de abastos</c:v>
                </c:pt>
                <c:pt idx="7">
                  <c:v>Reponedores de hipermercado</c:v>
                </c:pt>
                <c:pt idx="8">
                  <c:v>Pinches de cocina</c:v>
                </c:pt>
                <c:pt idx="9">
                  <c:v>Jardineros, en general</c:v>
                </c:pt>
              </c:strCache>
            </c:strRef>
          </c:cat>
          <c:val>
            <c:numRef>
              <c:f>'Ocupaciones más demandadas'!$D$10:$D$19</c:f>
              <c:numCache>
                <c:formatCode>0.00%</c:formatCode>
                <c:ptCount val="10"/>
                <c:pt idx="0">
                  <c:v>8.7973576840878184E-2</c:v>
                </c:pt>
                <c:pt idx="1">
                  <c:v>0.17745814448247155</c:v>
                </c:pt>
                <c:pt idx="2">
                  <c:v>0.25294236330620756</c:v>
                </c:pt>
                <c:pt idx="3">
                  <c:v>0.59180958013010054</c:v>
                </c:pt>
                <c:pt idx="4">
                  <c:v>0.63072900645955088</c:v>
                </c:pt>
                <c:pt idx="5">
                  <c:v>0.97660098522167482</c:v>
                </c:pt>
                <c:pt idx="6">
                  <c:v>0.95350381932912653</c:v>
                </c:pt>
                <c:pt idx="7">
                  <c:v>0.73204225352112673</c:v>
                </c:pt>
                <c:pt idx="8">
                  <c:v>0.28828828828828829</c:v>
                </c:pt>
                <c:pt idx="9">
                  <c:v>0.70755968169761274</c:v>
                </c:pt>
              </c:numCache>
            </c:numRef>
          </c:val>
          <c:extLst>
            <c:ext xmlns:c16="http://schemas.microsoft.com/office/drawing/2014/chart" uri="{C3380CC4-5D6E-409C-BE32-E72D297353CC}">
              <c16:uniqueId val="{00000000-E586-4675-9037-C1CE112705D2}"/>
            </c:ext>
          </c:extLst>
        </c:ser>
        <c:ser>
          <c:idx val="1"/>
          <c:order val="1"/>
          <c:tx>
            <c:strRef>
              <c:f>'Ocupaciones más demandadas'!$F$9</c:f>
              <c:strCache>
                <c:ptCount val="1"/>
                <c:pt idx="0">
                  <c:v>% Mujeres de ocupación</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Eras Demi ITC" panose="020B08050305040208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'Ocupaciones más demandadas'!$B$10:$B$19</c:f>
              <c:strCache>
                <c:ptCount val="10"/>
                <c:pt idx="0">
                  <c:v>Personal de limpieza o limpiadores en general</c:v>
                </c:pt>
                <c:pt idx="1">
                  <c:v>Dependientes de comercio, en general</c:v>
                </c:pt>
                <c:pt idx="2">
                  <c:v>Empleados administrativos, en general</c:v>
                </c:pt>
                <c:pt idx="3">
                  <c:v>Peones de la industria manufacturera, en general</c:v>
                </c:pt>
                <c:pt idx="4">
                  <c:v>Camareros, en general</c:v>
                </c:pt>
                <c:pt idx="5">
                  <c:v>Peones de la construcción de edificios</c:v>
                </c:pt>
                <c:pt idx="6">
                  <c:v>Mozos de carga y descarga, almacén y/o mercado de abastos</c:v>
                </c:pt>
                <c:pt idx="7">
                  <c:v>Reponedores de hipermercado</c:v>
                </c:pt>
                <c:pt idx="8">
                  <c:v>Pinches de cocina</c:v>
                </c:pt>
                <c:pt idx="9">
                  <c:v>Jardineros, en general</c:v>
                </c:pt>
              </c:strCache>
            </c:strRef>
          </c:cat>
          <c:val>
            <c:numRef>
              <c:f>'Ocupaciones más demandadas'!$F$10:$F$19</c:f>
              <c:numCache>
                <c:formatCode>0.00%</c:formatCode>
                <c:ptCount val="10"/>
                <c:pt idx="0">
                  <c:v>0.91202642315912186</c:v>
                </c:pt>
                <c:pt idx="1">
                  <c:v>0.82254185551752845</c:v>
                </c:pt>
                <c:pt idx="2">
                  <c:v>0.74705763669379244</c:v>
                </c:pt>
                <c:pt idx="3">
                  <c:v>0.40819041986989946</c:v>
                </c:pt>
                <c:pt idx="4">
                  <c:v>0.36927099354044907</c:v>
                </c:pt>
                <c:pt idx="5">
                  <c:v>2.3399014778325122E-2</c:v>
                </c:pt>
                <c:pt idx="6">
                  <c:v>4.6496180670873466E-2</c:v>
                </c:pt>
                <c:pt idx="7">
                  <c:v>0.26795774647887322</c:v>
                </c:pt>
                <c:pt idx="8">
                  <c:v>0.71171171171171166</c:v>
                </c:pt>
                <c:pt idx="9">
                  <c:v>0.29244031830238726</c:v>
                </c:pt>
              </c:numCache>
            </c:numRef>
          </c:val>
          <c:extLst>
            <c:ext xmlns:c16="http://schemas.microsoft.com/office/drawing/2014/chart" uri="{C3380CC4-5D6E-409C-BE32-E72D297353CC}">
              <c16:uniqueId val="{00000001-E586-4675-9037-C1CE112705D2}"/>
            </c:ext>
          </c:extLst>
        </c:ser>
        <c:dLbls>
          <c:showLegendKey val="0"/>
          <c:showVal val="0"/>
          <c:showCatName val="0"/>
          <c:showSerName val="0"/>
          <c:showPercent val="0"/>
          <c:showBubbleSize val="0"/>
        </c:dLbls>
        <c:gapWidth val="50"/>
        <c:overlap val="100"/>
        <c:axId val="476044152"/>
        <c:axId val="476044936"/>
      </c:barChart>
      <c:catAx>
        <c:axId val="476044152"/>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476044936"/>
        <c:crosses val="autoZero"/>
        <c:auto val="1"/>
        <c:lblAlgn val="ctr"/>
        <c:lblOffset val="100"/>
        <c:noMultiLvlLbl val="0"/>
      </c:catAx>
      <c:valAx>
        <c:axId val="476044936"/>
        <c:scaling>
          <c:orientation val="minMax"/>
        </c:scaling>
        <c:delete val="0"/>
        <c:axPos val="l"/>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476044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Eras Demi ITC" panose="020B0805030504020804" pitchFamily="34" charset="0"/>
        </a:defRPr>
      </a:pPr>
      <a:endParaRPr lang="es-ES"/>
    </a:p>
  </c:txPr>
  <c:printSettings>
    <c:headerFooter/>
    <c:pageMargins b="0.750000000000001" l="0.70000000000000062" r="0.70000000000000062" t="0.75000000000000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2250310816408E-2"/>
          <c:y val="0.15063443600162224"/>
          <c:w val="0.93517129437767643"/>
          <c:h val="0.51921489405661025"/>
        </c:manualLayout>
      </c:layout>
      <c:lineChart>
        <c:grouping val="standard"/>
        <c:varyColors val="0"/>
        <c:ser>
          <c:idx val="0"/>
          <c:order val="0"/>
          <c:tx>
            <c:strRef>
              <c:f>'Evolucion ocupacns + demandadas'!$B$23</c:f>
              <c:strCache>
                <c:ptCount val="1"/>
                <c:pt idx="0">
                  <c:v>Personal de limpieza o limpiadores en general</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demandadas'!$C$23:$N$23</c:f>
              <c:numCache>
                <c:formatCode>#,##0</c:formatCode>
                <c:ptCount val="12"/>
                <c:pt idx="0">
                  <c:v>2055</c:v>
                </c:pt>
                <c:pt idx="1">
                  <c:v>2060</c:v>
                </c:pt>
                <c:pt idx="2">
                  <c:v>2122</c:v>
                </c:pt>
                <c:pt idx="3">
                  <c:v>2168</c:v>
                </c:pt>
                <c:pt idx="4">
                  <c:v>2173</c:v>
                </c:pt>
                <c:pt idx="5">
                  <c:v>2162</c:v>
                </c:pt>
                <c:pt idx="6">
                  <c:v>2120</c:v>
                </c:pt>
                <c:pt idx="7">
                  <c:v>2127</c:v>
                </c:pt>
                <c:pt idx="8">
                  <c:v>2142</c:v>
                </c:pt>
                <c:pt idx="9">
                  <c:v>2191</c:v>
                </c:pt>
                <c:pt idx="10">
                  <c:v>2197</c:v>
                </c:pt>
                <c:pt idx="11">
                  <c:v>2218</c:v>
                </c:pt>
              </c:numCache>
            </c:numRef>
          </c:val>
          <c:smooth val="0"/>
          <c:extLst>
            <c:ext xmlns:c16="http://schemas.microsoft.com/office/drawing/2014/chart" uri="{C3380CC4-5D6E-409C-BE32-E72D297353CC}">
              <c16:uniqueId val="{00000000-513E-4765-9236-3B5791F3CD81}"/>
            </c:ext>
          </c:extLst>
        </c:ser>
        <c:ser>
          <c:idx val="1"/>
          <c:order val="1"/>
          <c:tx>
            <c:strRef>
              <c:f>'Evolucion ocupacns + demandadas'!$B$24</c:f>
              <c:strCache>
                <c:ptCount val="1"/>
                <c:pt idx="0">
                  <c:v>Dependientes de comercio, en general</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demandadas'!$C$24:$N$24</c:f>
              <c:numCache>
                <c:formatCode>#,##0</c:formatCode>
                <c:ptCount val="12"/>
                <c:pt idx="0">
                  <c:v>1688</c:v>
                </c:pt>
                <c:pt idx="1">
                  <c:v>1733</c:v>
                </c:pt>
                <c:pt idx="2">
                  <c:v>1830</c:v>
                </c:pt>
                <c:pt idx="3">
                  <c:v>1895</c:v>
                </c:pt>
                <c:pt idx="4">
                  <c:v>1916</c:v>
                </c:pt>
                <c:pt idx="5">
                  <c:v>1846</c:v>
                </c:pt>
                <c:pt idx="6">
                  <c:v>1764</c:v>
                </c:pt>
                <c:pt idx="7">
                  <c:v>1766</c:v>
                </c:pt>
                <c:pt idx="8">
                  <c:v>1759</c:v>
                </c:pt>
                <c:pt idx="9">
                  <c:v>1802</c:v>
                </c:pt>
                <c:pt idx="10">
                  <c:v>1822</c:v>
                </c:pt>
                <c:pt idx="11">
                  <c:v>1801</c:v>
                </c:pt>
              </c:numCache>
            </c:numRef>
          </c:val>
          <c:smooth val="0"/>
          <c:extLst>
            <c:ext xmlns:c16="http://schemas.microsoft.com/office/drawing/2014/chart" uri="{C3380CC4-5D6E-409C-BE32-E72D297353CC}">
              <c16:uniqueId val="{00000001-513E-4765-9236-3B5791F3CD81}"/>
            </c:ext>
          </c:extLst>
        </c:ser>
        <c:ser>
          <c:idx val="2"/>
          <c:order val="2"/>
          <c:tx>
            <c:strRef>
              <c:f>'Evolucion ocupacns + demandadas'!$B$25</c:f>
              <c:strCache>
                <c:ptCount val="1"/>
                <c:pt idx="0">
                  <c:v>Empleados administrativos, en general</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demandadas'!$C$25:$N$25</c:f>
              <c:numCache>
                <c:formatCode>#,##0</c:formatCode>
                <c:ptCount val="12"/>
                <c:pt idx="0">
                  <c:v>1212</c:v>
                </c:pt>
                <c:pt idx="1">
                  <c:v>1225</c:v>
                </c:pt>
                <c:pt idx="2">
                  <c:v>1260</c:v>
                </c:pt>
                <c:pt idx="3">
                  <c:v>1312</c:v>
                </c:pt>
                <c:pt idx="4">
                  <c:v>1310</c:v>
                </c:pt>
                <c:pt idx="5">
                  <c:v>1271</c:v>
                </c:pt>
                <c:pt idx="6">
                  <c:v>1207</c:v>
                </c:pt>
                <c:pt idx="7">
                  <c:v>1197</c:v>
                </c:pt>
                <c:pt idx="8">
                  <c:v>1210</c:v>
                </c:pt>
                <c:pt idx="9">
                  <c:v>1234</c:v>
                </c:pt>
                <c:pt idx="10">
                  <c:v>1224</c:v>
                </c:pt>
                <c:pt idx="11">
                  <c:v>1207</c:v>
                </c:pt>
              </c:numCache>
            </c:numRef>
          </c:val>
          <c:smooth val="0"/>
          <c:extLst>
            <c:ext xmlns:c16="http://schemas.microsoft.com/office/drawing/2014/chart" uri="{C3380CC4-5D6E-409C-BE32-E72D297353CC}">
              <c16:uniqueId val="{00000002-513E-4765-9236-3B5791F3CD81}"/>
            </c:ext>
          </c:extLst>
        </c:ser>
        <c:ser>
          <c:idx val="3"/>
          <c:order val="3"/>
          <c:tx>
            <c:strRef>
              <c:f>'Evolucion ocupacns + demandadas'!$B$26</c:f>
              <c:strCache>
                <c:ptCount val="1"/>
                <c:pt idx="0">
                  <c:v>Peones de la industria manufacturera, en general</c:v>
                </c:pt>
              </c:strCache>
            </c:strRef>
          </c:tx>
          <c:spPr>
            <a:ln w="34925" cap="rnd">
              <a:solidFill>
                <a:schemeClr val="accent4"/>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demandadas'!$C$26:$N$26</c:f>
              <c:numCache>
                <c:formatCode>#,##0</c:formatCode>
                <c:ptCount val="12"/>
                <c:pt idx="0">
                  <c:v>543</c:v>
                </c:pt>
                <c:pt idx="1">
                  <c:v>534</c:v>
                </c:pt>
                <c:pt idx="2">
                  <c:v>552</c:v>
                </c:pt>
                <c:pt idx="3">
                  <c:v>592</c:v>
                </c:pt>
                <c:pt idx="4">
                  <c:v>558</c:v>
                </c:pt>
                <c:pt idx="5">
                  <c:v>560</c:v>
                </c:pt>
                <c:pt idx="6">
                  <c:v>553</c:v>
                </c:pt>
                <c:pt idx="7">
                  <c:v>561</c:v>
                </c:pt>
                <c:pt idx="8">
                  <c:v>560</c:v>
                </c:pt>
                <c:pt idx="9">
                  <c:v>578</c:v>
                </c:pt>
                <c:pt idx="10">
                  <c:v>578</c:v>
                </c:pt>
                <c:pt idx="11">
                  <c:v>595</c:v>
                </c:pt>
              </c:numCache>
            </c:numRef>
          </c:val>
          <c:smooth val="0"/>
          <c:extLst>
            <c:ext xmlns:c16="http://schemas.microsoft.com/office/drawing/2014/chart" uri="{C3380CC4-5D6E-409C-BE32-E72D297353CC}">
              <c16:uniqueId val="{00000003-513E-4765-9236-3B5791F3CD81}"/>
            </c:ext>
          </c:extLst>
        </c:ser>
        <c:ser>
          <c:idx val="4"/>
          <c:order val="4"/>
          <c:tx>
            <c:strRef>
              <c:f>'Evolucion ocupacns + demandadas'!$B$27</c:f>
              <c:strCache>
                <c:ptCount val="1"/>
                <c:pt idx="0">
                  <c:v>Camareros, en general</c:v>
                </c:pt>
              </c:strCache>
            </c:strRef>
          </c:tx>
          <c:spPr>
            <a:ln w="34925" cap="rnd">
              <a:solidFill>
                <a:schemeClr val="accent5"/>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demandadas'!$C$27:$N$27</c:f>
              <c:numCache>
                <c:formatCode>#,##0</c:formatCode>
                <c:ptCount val="12"/>
                <c:pt idx="0">
                  <c:v>474</c:v>
                </c:pt>
                <c:pt idx="1">
                  <c:v>470</c:v>
                </c:pt>
                <c:pt idx="2">
                  <c:v>548</c:v>
                </c:pt>
                <c:pt idx="3">
                  <c:v>562</c:v>
                </c:pt>
                <c:pt idx="4">
                  <c:v>565</c:v>
                </c:pt>
                <c:pt idx="5">
                  <c:v>535</c:v>
                </c:pt>
                <c:pt idx="6">
                  <c:v>520</c:v>
                </c:pt>
                <c:pt idx="7">
                  <c:v>529</c:v>
                </c:pt>
                <c:pt idx="8">
                  <c:v>543</c:v>
                </c:pt>
                <c:pt idx="9">
                  <c:v>572</c:v>
                </c:pt>
                <c:pt idx="10">
                  <c:v>579</c:v>
                </c:pt>
                <c:pt idx="11">
                  <c:v>605</c:v>
                </c:pt>
              </c:numCache>
            </c:numRef>
          </c:val>
          <c:smooth val="0"/>
          <c:extLst>
            <c:ext xmlns:c16="http://schemas.microsoft.com/office/drawing/2014/chart" uri="{C3380CC4-5D6E-409C-BE32-E72D297353CC}">
              <c16:uniqueId val="{00000004-513E-4765-9236-3B5791F3CD81}"/>
            </c:ext>
          </c:extLst>
        </c:ser>
        <c:ser>
          <c:idx val="5"/>
          <c:order val="5"/>
          <c:tx>
            <c:strRef>
              <c:f>'Evolucion ocupacns + demandadas'!$B$28</c:f>
              <c:strCache>
                <c:ptCount val="1"/>
                <c:pt idx="0">
                  <c:v>Peones de la construcción de edificios</c:v>
                </c:pt>
              </c:strCache>
            </c:strRef>
          </c:tx>
          <c:spPr>
            <a:ln w="34925" cap="rnd">
              <a:solidFill>
                <a:schemeClr val="accent6"/>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demandadas'!$C$28:$N$28</c:f>
              <c:numCache>
                <c:formatCode>#,##0</c:formatCode>
                <c:ptCount val="12"/>
                <c:pt idx="0">
                  <c:v>453</c:v>
                </c:pt>
                <c:pt idx="1">
                  <c:v>457</c:v>
                </c:pt>
                <c:pt idx="2">
                  <c:v>486</c:v>
                </c:pt>
                <c:pt idx="3">
                  <c:v>507</c:v>
                </c:pt>
                <c:pt idx="4">
                  <c:v>469</c:v>
                </c:pt>
                <c:pt idx="5">
                  <c:v>459</c:v>
                </c:pt>
                <c:pt idx="6">
                  <c:v>446</c:v>
                </c:pt>
                <c:pt idx="7">
                  <c:v>464</c:v>
                </c:pt>
                <c:pt idx="8">
                  <c:v>459</c:v>
                </c:pt>
                <c:pt idx="9">
                  <c:v>483</c:v>
                </c:pt>
                <c:pt idx="10">
                  <c:v>497</c:v>
                </c:pt>
                <c:pt idx="11">
                  <c:v>504</c:v>
                </c:pt>
              </c:numCache>
            </c:numRef>
          </c:val>
          <c:smooth val="0"/>
          <c:extLst>
            <c:ext xmlns:c16="http://schemas.microsoft.com/office/drawing/2014/chart" uri="{C3380CC4-5D6E-409C-BE32-E72D297353CC}">
              <c16:uniqueId val="{00000005-513E-4765-9236-3B5791F3CD81}"/>
            </c:ext>
          </c:extLst>
        </c:ser>
        <c:ser>
          <c:idx val="6"/>
          <c:order val="6"/>
          <c:tx>
            <c:strRef>
              <c:f>'Evolucion ocupacns + demandadas'!$B$29</c:f>
              <c:strCache>
                <c:ptCount val="1"/>
                <c:pt idx="0">
                  <c:v>Mozos de carga y descarga, almacén y/o mercado de abastos</c:v>
                </c:pt>
              </c:strCache>
            </c:strRef>
          </c:tx>
          <c:spPr>
            <a:ln w="34925" cap="rnd">
              <a:solidFill>
                <a:schemeClr val="accent1">
                  <a:lumMod val="60000"/>
                </a:schemeClr>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demandadas'!$C$29:$N$29</c:f>
              <c:numCache>
                <c:formatCode>#,##0</c:formatCode>
                <c:ptCount val="12"/>
                <c:pt idx="0">
                  <c:v>238</c:v>
                </c:pt>
                <c:pt idx="1">
                  <c:v>241</c:v>
                </c:pt>
                <c:pt idx="2">
                  <c:v>265</c:v>
                </c:pt>
                <c:pt idx="3">
                  <c:v>269</c:v>
                </c:pt>
                <c:pt idx="4">
                  <c:v>259</c:v>
                </c:pt>
                <c:pt idx="5">
                  <c:v>248</c:v>
                </c:pt>
                <c:pt idx="6">
                  <c:v>232</c:v>
                </c:pt>
                <c:pt idx="7">
                  <c:v>238</c:v>
                </c:pt>
                <c:pt idx="8">
                  <c:v>232</c:v>
                </c:pt>
                <c:pt idx="9">
                  <c:v>248</c:v>
                </c:pt>
                <c:pt idx="10">
                  <c:v>263</c:v>
                </c:pt>
                <c:pt idx="11">
                  <c:v>278</c:v>
                </c:pt>
              </c:numCache>
            </c:numRef>
          </c:val>
          <c:smooth val="0"/>
          <c:extLst>
            <c:ext xmlns:c16="http://schemas.microsoft.com/office/drawing/2014/chart" uri="{C3380CC4-5D6E-409C-BE32-E72D297353CC}">
              <c16:uniqueId val="{00000006-513E-4765-9236-3B5791F3CD81}"/>
            </c:ext>
          </c:extLst>
        </c:ser>
        <c:ser>
          <c:idx val="7"/>
          <c:order val="7"/>
          <c:tx>
            <c:strRef>
              <c:f>'Evolucion ocupacns + demandadas'!$B$30</c:f>
              <c:strCache>
                <c:ptCount val="1"/>
                <c:pt idx="0">
                  <c:v>Reponedores de hipermercado</c:v>
                </c:pt>
              </c:strCache>
            </c:strRef>
          </c:tx>
          <c:spPr>
            <a:ln w="34925" cap="rnd">
              <a:solidFill>
                <a:schemeClr val="accent2">
                  <a:lumMod val="60000"/>
                </a:schemeClr>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demandadas'!$C$30:$N$30</c:f>
              <c:numCache>
                <c:formatCode>#,##0</c:formatCode>
                <c:ptCount val="12"/>
                <c:pt idx="0">
                  <c:v>218</c:v>
                </c:pt>
                <c:pt idx="1">
                  <c:v>216</c:v>
                </c:pt>
                <c:pt idx="2">
                  <c:v>240</c:v>
                </c:pt>
                <c:pt idx="3">
                  <c:v>253</c:v>
                </c:pt>
                <c:pt idx="4">
                  <c:v>243</c:v>
                </c:pt>
                <c:pt idx="5">
                  <c:v>237</c:v>
                </c:pt>
                <c:pt idx="6">
                  <c:v>225</c:v>
                </c:pt>
                <c:pt idx="7">
                  <c:v>232</c:v>
                </c:pt>
                <c:pt idx="8">
                  <c:v>240</c:v>
                </c:pt>
                <c:pt idx="9">
                  <c:v>245</c:v>
                </c:pt>
                <c:pt idx="10">
                  <c:v>250</c:v>
                </c:pt>
                <c:pt idx="11">
                  <c:v>241</c:v>
                </c:pt>
              </c:numCache>
            </c:numRef>
          </c:val>
          <c:smooth val="0"/>
          <c:extLst>
            <c:ext xmlns:c16="http://schemas.microsoft.com/office/drawing/2014/chart" uri="{C3380CC4-5D6E-409C-BE32-E72D297353CC}">
              <c16:uniqueId val="{00000007-513E-4765-9236-3B5791F3CD81}"/>
            </c:ext>
          </c:extLst>
        </c:ser>
        <c:ser>
          <c:idx val="8"/>
          <c:order val="8"/>
          <c:tx>
            <c:strRef>
              <c:f>'Evolucion ocupacns + demandadas'!$B$31</c:f>
              <c:strCache>
                <c:ptCount val="1"/>
                <c:pt idx="0">
                  <c:v>Pinches de cocina</c:v>
                </c:pt>
              </c:strCache>
            </c:strRef>
          </c:tx>
          <c:spPr>
            <a:ln w="34925" cap="rnd">
              <a:solidFill>
                <a:schemeClr val="accent3">
                  <a:lumMod val="60000"/>
                </a:schemeClr>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demandadas'!$C$31:$N$31</c:f>
              <c:numCache>
                <c:formatCode>#,##0</c:formatCode>
                <c:ptCount val="12"/>
                <c:pt idx="0">
                  <c:v>0</c:v>
                </c:pt>
                <c:pt idx="1">
                  <c:v>0</c:v>
                </c:pt>
                <c:pt idx="2">
                  <c:v>0</c:v>
                </c:pt>
                <c:pt idx="3">
                  <c:v>0</c:v>
                </c:pt>
                <c:pt idx="4">
                  <c:v>219</c:v>
                </c:pt>
                <c:pt idx="5">
                  <c:v>212</c:v>
                </c:pt>
                <c:pt idx="6">
                  <c:v>0</c:v>
                </c:pt>
                <c:pt idx="7">
                  <c:v>215</c:v>
                </c:pt>
                <c:pt idx="8">
                  <c:v>216</c:v>
                </c:pt>
                <c:pt idx="9">
                  <c:v>233</c:v>
                </c:pt>
                <c:pt idx="10">
                  <c:v>229</c:v>
                </c:pt>
                <c:pt idx="11">
                  <c:v>230</c:v>
                </c:pt>
              </c:numCache>
            </c:numRef>
          </c:val>
          <c:smooth val="0"/>
          <c:extLst>
            <c:ext xmlns:c16="http://schemas.microsoft.com/office/drawing/2014/chart" uri="{C3380CC4-5D6E-409C-BE32-E72D297353CC}">
              <c16:uniqueId val="{00000008-513E-4765-9236-3B5791F3CD81}"/>
            </c:ext>
          </c:extLst>
        </c:ser>
        <c:ser>
          <c:idx val="9"/>
          <c:order val="9"/>
          <c:tx>
            <c:strRef>
              <c:f>'Evolucion ocupacns + demandadas'!$B$32</c:f>
              <c:strCache>
                <c:ptCount val="1"/>
                <c:pt idx="0">
                  <c:v>Jardineros, en general</c:v>
                </c:pt>
              </c:strCache>
            </c:strRef>
          </c:tx>
          <c:spPr>
            <a:ln w="34925" cap="rnd">
              <a:solidFill>
                <a:schemeClr val="accent4">
                  <a:lumMod val="60000"/>
                </a:schemeClr>
              </a:solidFill>
              <a:round/>
            </a:ln>
            <a:effectLst>
              <a:outerShdw blurRad="40000" dist="23000" dir="5400000" rotWithShape="0">
                <a:srgbClr val="000000">
                  <a:alpha val="35000"/>
                </a:srgbClr>
              </a:outerShdw>
            </a:effectLst>
          </c:spPr>
          <c:marker>
            <c:symbol val="none"/>
          </c:marker>
          <c:cat>
            <c:strRef>
              <c:f>'Evolucion ocupacns + demandadas'!$C$22:$N$22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'Evolucion ocupacns + demandadas'!$C$32:$N$32</c:f>
              <c:numCache>
                <c:formatCode>#,##0</c:formatCode>
                <c:ptCount val="12"/>
                <c:pt idx="0">
                  <c:v>196</c:v>
                </c:pt>
                <c:pt idx="1">
                  <c:v>206</c:v>
                </c:pt>
                <c:pt idx="2">
                  <c:v>218</c:v>
                </c:pt>
                <c:pt idx="3">
                  <c:v>228</c:v>
                </c:pt>
                <c:pt idx="4">
                  <c:v>226</c:v>
                </c:pt>
                <c:pt idx="5">
                  <c:v>218</c:v>
                </c:pt>
                <c:pt idx="6">
                  <c:v>0</c:v>
                </c:pt>
                <c:pt idx="7">
                  <c:v>0</c:v>
                </c:pt>
                <c:pt idx="8">
                  <c:v>0</c:v>
                </c:pt>
                <c:pt idx="9">
                  <c:v>0</c:v>
                </c:pt>
                <c:pt idx="10">
                  <c:v>216</c:v>
                </c:pt>
                <c:pt idx="11">
                  <c:v>0</c:v>
                </c:pt>
              </c:numCache>
            </c:numRef>
          </c:val>
          <c:smooth val="0"/>
          <c:extLst>
            <c:ext xmlns:c16="http://schemas.microsoft.com/office/drawing/2014/chart" uri="{C3380CC4-5D6E-409C-BE32-E72D297353CC}">
              <c16:uniqueId val="{00000009-513E-4765-9236-3B5791F3CD81}"/>
            </c:ext>
          </c:extLst>
        </c:ser>
        <c:dLbls>
          <c:showLegendKey val="0"/>
          <c:showVal val="0"/>
          <c:showCatName val="0"/>
          <c:showSerName val="0"/>
          <c:showPercent val="0"/>
          <c:showBubbleSize val="0"/>
        </c:dLbls>
        <c:smooth val="0"/>
        <c:axId val="476050424"/>
        <c:axId val="476050816"/>
      </c:lineChart>
      <c:catAx>
        <c:axId val="4760504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476050816"/>
        <c:crosses val="autoZero"/>
        <c:auto val="1"/>
        <c:lblAlgn val="ctr"/>
        <c:lblOffset val="100"/>
        <c:noMultiLvlLbl val="0"/>
      </c:catAx>
      <c:valAx>
        <c:axId val="476050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crossAx val="476050424"/>
        <c:crosses val="autoZero"/>
        <c:crossBetween val="between"/>
      </c:valAx>
      <c:spPr>
        <a:noFill/>
        <a:ln>
          <a:noFill/>
        </a:ln>
        <a:effectLst/>
      </c:spPr>
    </c:plotArea>
    <c:legend>
      <c:legendPos val="b"/>
      <c:layout>
        <c:manualLayout>
          <c:xMode val="edge"/>
          <c:yMode val="edge"/>
          <c:x val="5.8318828567481629E-3"/>
          <c:y val="2.9095444702065335E-2"/>
          <c:w val="0.99359939218124049"/>
          <c:h val="0.159776867891513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ras Demi ITC" panose="020B08050305040208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Eras Demi ITC" panose="020B0805030504020804" pitchFamily="34" charset="0"/>
        </a:defRPr>
      </a:pPr>
      <a:endParaRPr lang="es-ES"/>
    </a:p>
  </c:txPr>
  <c:printSettings>
    <c:headerFooter/>
    <c:pageMargins b="0.750000000000001" l="0.70000000000000062" r="0.70000000000000062" t="0.750000000000001"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15387</xdr:colOff>
      <xdr:row>24</xdr:row>
      <xdr:rowOff>137013</xdr:rowOff>
    </xdr:from>
    <xdr:to>
      <xdr:col>8</xdr:col>
      <xdr:colOff>710712</xdr:colOff>
      <xdr:row>41</xdr:row>
      <xdr:rowOff>127489</xdr:rowOff>
    </xdr:to>
    <xdr:graphicFrame macro="">
      <xdr:nvGraphicFramePr>
        <xdr:cNvPr id="2107" name="1 Gráfico">
          <a:extLst>
            <a:ext uri="{FF2B5EF4-FFF2-40B4-BE49-F238E27FC236}">
              <a16:creationId xmlns:a16="http://schemas.microsoft.com/office/drawing/2014/main" id="{00000000-0008-0000-0200-00003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36</xdr:row>
      <xdr:rowOff>95250</xdr:rowOff>
    </xdr:from>
    <xdr:to>
      <xdr:col>7</xdr:col>
      <xdr:colOff>742950</xdr:colOff>
      <xdr:row>57</xdr:row>
      <xdr:rowOff>9525</xdr:rowOff>
    </xdr:to>
    <xdr:graphicFrame macro="">
      <xdr:nvGraphicFramePr>
        <xdr:cNvPr id="4153" name="1 Gráfico">
          <a:extLst>
            <a:ext uri="{FF2B5EF4-FFF2-40B4-BE49-F238E27FC236}">
              <a16:creationId xmlns:a16="http://schemas.microsoft.com/office/drawing/2014/main" id="{00000000-0008-0000-0300-000039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37</xdr:row>
      <xdr:rowOff>85725</xdr:rowOff>
    </xdr:from>
    <xdr:to>
      <xdr:col>7</xdr:col>
      <xdr:colOff>514350</xdr:colOff>
      <xdr:row>55</xdr:row>
      <xdr:rowOff>152400</xdr:rowOff>
    </xdr:to>
    <xdr:graphicFrame macro="">
      <xdr:nvGraphicFramePr>
        <xdr:cNvPr id="6201" name="1 Gráfico">
          <a:extLst>
            <a:ext uri="{FF2B5EF4-FFF2-40B4-BE49-F238E27FC236}">
              <a16:creationId xmlns:a16="http://schemas.microsoft.com/office/drawing/2014/main" id="{00000000-0008-0000-0400-000039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41</xdr:row>
      <xdr:rowOff>47625</xdr:rowOff>
    </xdr:from>
    <xdr:to>
      <xdr:col>6</xdr:col>
      <xdr:colOff>371475</xdr:colOff>
      <xdr:row>59</xdr:row>
      <xdr:rowOff>133350</xdr:rowOff>
    </xdr:to>
    <xdr:graphicFrame macro="">
      <xdr:nvGraphicFramePr>
        <xdr:cNvPr id="8249" name="2 Gráfico">
          <a:extLst>
            <a:ext uri="{FF2B5EF4-FFF2-40B4-BE49-F238E27FC236}">
              <a16:creationId xmlns:a16="http://schemas.microsoft.com/office/drawing/2014/main" id="{00000000-0008-0000-0500-000039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21</xdr:row>
      <xdr:rowOff>66674</xdr:rowOff>
    </xdr:from>
    <xdr:to>
      <xdr:col>7</xdr:col>
      <xdr:colOff>66675</xdr:colOff>
      <xdr:row>44</xdr:row>
      <xdr:rowOff>104775</xdr:rowOff>
    </xdr:to>
    <xdr:graphicFrame macro="">
      <xdr:nvGraphicFramePr>
        <xdr:cNvPr id="10297" name="2 Gráfico">
          <a:extLst>
            <a:ext uri="{FF2B5EF4-FFF2-40B4-BE49-F238E27FC236}">
              <a16:creationId xmlns:a16="http://schemas.microsoft.com/office/drawing/2014/main" id="{00000000-0008-0000-0600-000039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228600</xdr:colOff>
      <xdr:row>34</xdr:row>
      <xdr:rowOff>66675</xdr:rowOff>
    </xdr:from>
    <xdr:to>
      <xdr:col>9</xdr:col>
      <xdr:colOff>123825</xdr:colOff>
      <xdr:row>56</xdr:row>
      <xdr:rowOff>76200</xdr:rowOff>
    </xdr:to>
    <xdr:graphicFrame macro="">
      <xdr:nvGraphicFramePr>
        <xdr:cNvPr id="12345" name="2 Gráfico">
          <a:extLst>
            <a:ext uri="{FF2B5EF4-FFF2-40B4-BE49-F238E27FC236}">
              <a16:creationId xmlns:a16="http://schemas.microsoft.com/office/drawing/2014/main" id="{00000000-0008-0000-0700-000039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8"/>
  <sheetViews>
    <sheetView workbookViewId="0">
      <selection activeCell="B19" sqref="B19"/>
    </sheetView>
  </sheetViews>
  <sheetFormatPr baseColWidth="10" defaultRowHeight="15" x14ac:dyDescent="0.25"/>
  <cols>
    <col min="1" max="1" width="11.42578125" style="1"/>
    <col min="2" max="2" width="101.42578125" style="1" customWidth="1"/>
    <col min="3" max="16384" width="11.42578125" style="1"/>
  </cols>
  <sheetData>
    <row r="1" spans="1:33"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33" x14ac:dyDescent="0.2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spans="1:33" x14ac:dyDescent="0.2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3" s="52" customFormat="1" ht="222.75" customHeight="1" x14ac:dyDescent="0.25">
      <c r="A4" s="50"/>
      <c r="B4" s="51" t="s">
        <v>98</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5" spans="1:33" ht="90" customHeight="1" x14ac:dyDescent="0.25">
      <c r="A5" s="49"/>
      <c r="B5" s="106" t="s">
        <v>109</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spans="1:33" x14ac:dyDescent="0.2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3" x14ac:dyDescent="0.2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33" x14ac:dyDescent="0.25">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33" x14ac:dyDescent="0.25">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3" x14ac:dyDescent="0.2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3" x14ac:dyDescent="0.2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row>
    <row r="12" spans="1:33"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row>
    <row r="13" spans="1:33"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row>
    <row r="14" spans="1:33" x14ac:dyDescent="0.2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row>
    <row r="15" spans="1:33"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row>
    <row r="16" spans="1:33" x14ac:dyDescent="0.2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row>
    <row r="17" spans="1:33"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row>
    <row r="18" spans="1:33" x14ac:dyDescent="0.2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row>
    <row r="19" spans="1:33"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row>
    <row r="20" spans="1:33"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33"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row>
    <row r="22" spans="1:33"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row>
    <row r="23" spans="1:33"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row>
    <row r="24" spans="1:33"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row>
    <row r="25" spans="1:33"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row>
    <row r="26" spans="1:33"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row>
    <row r="27" spans="1:33"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row>
    <row r="28" spans="1:33"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row>
    <row r="29" spans="1:33"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row>
    <row r="30" spans="1:33"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row>
    <row r="31" spans="1:33"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row>
    <row r="32" spans="1:33"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33" x14ac:dyDescent="0.2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row>
    <row r="34" spans="1:33"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row>
    <row r="35" spans="1:33" x14ac:dyDescent="0.2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row>
    <row r="36" spans="1:33" x14ac:dyDescent="0.2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row>
    <row r="37" spans="1:33"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row>
    <row r="38" spans="1:33" x14ac:dyDescent="0.2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row>
    <row r="39" spans="1:33" x14ac:dyDescent="0.2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row>
    <row r="40" spans="1:33" x14ac:dyDescent="0.2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row>
    <row r="41" spans="1:33" x14ac:dyDescent="0.2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row>
    <row r="42" spans="1:33"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row>
    <row r="43" spans="1:33"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row>
    <row r="44" spans="1:33"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row>
    <row r="45" spans="1:33"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row>
    <row r="46" spans="1:33"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row>
    <row r="47" spans="1:33"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row>
    <row r="48" spans="1:33"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row>
    <row r="49" spans="1:33" x14ac:dyDescent="0.2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row>
    <row r="50" spans="1:33"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row>
    <row r="51" spans="1:33"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row>
    <row r="52" spans="1:33"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row>
    <row r="53" spans="1:33" x14ac:dyDescent="0.2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row>
    <row r="54" spans="1:33"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row>
    <row r="55" spans="1:33"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row>
    <row r="56" spans="1:33"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row>
    <row r="57" spans="1:33"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row>
    <row r="58" spans="1:33"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row>
    <row r="59" spans="1:33"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row>
    <row r="60" spans="1:33"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row>
    <row r="61" spans="1:33"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row>
    <row r="62" spans="1:33"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row>
    <row r="63" spans="1:33"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row>
    <row r="64" spans="1:33"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row>
    <row r="65" spans="1:33"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row>
    <row r="66" spans="1:33"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row>
    <row r="67" spans="1:33"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row>
    <row r="68" spans="1:33"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row>
    <row r="69" spans="1:33"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row>
    <row r="70" spans="1:33"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row>
    <row r="71" spans="1:33"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row>
    <row r="72" spans="1:33"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row>
    <row r="73" spans="1:33"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row>
    <row r="74" spans="1:33"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row>
    <row r="75" spans="1:33"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row>
    <row r="76" spans="1:33"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row>
    <row r="77" spans="1:33"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row>
    <row r="78" spans="1:33"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row>
    <row r="79" spans="1:33"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row>
    <row r="80" spans="1:33"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row>
    <row r="81" spans="1:3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row>
    <row r="82" spans="1:3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row>
    <row r="83" spans="1:3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row>
    <row r="84" spans="1:3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row>
    <row r="85" spans="1:3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row>
    <row r="86" spans="1:3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row>
    <row r="87" spans="1:3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row>
    <row r="88" spans="1:3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row>
    <row r="89" spans="1:3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row>
    <row r="90" spans="1:3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row>
    <row r="91" spans="1:3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row>
    <row r="92" spans="1:3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row>
    <row r="93" spans="1:3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row>
    <row r="94" spans="1:3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row>
    <row r="95" spans="1:3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row>
    <row r="96" spans="1:3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row>
    <row r="97" spans="1:3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row>
    <row r="98" spans="1:3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row>
    <row r="99" spans="1:3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row>
    <row r="100" spans="1:3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row>
    <row r="101" spans="1:3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row>
    <row r="102" spans="1:3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row>
    <row r="103" spans="1:3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row>
    <row r="104" spans="1:3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row>
    <row r="105" spans="1:3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row>
    <row r="106" spans="1:3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row>
    <row r="107" spans="1:3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row>
    <row r="108" spans="1:3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row>
    <row r="109" spans="1:3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row>
    <row r="110" spans="1:3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row>
    <row r="111" spans="1:3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row>
    <row r="112" spans="1:3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row>
    <row r="113" spans="1:3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row>
    <row r="114" spans="1:3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row>
    <row r="115" spans="1:3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row>
    <row r="116" spans="1:3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row>
    <row r="117" spans="1:3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row>
    <row r="118" spans="1:3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workbookViewId="0">
      <selection activeCell="P28" sqref="P28"/>
    </sheetView>
  </sheetViews>
  <sheetFormatPr baseColWidth="10" defaultRowHeight="15.75" x14ac:dyDescent="0.25"/>
  <cols>
    <col min="1" max="1" width="17.85546875" style="58" customWidth="1"/>
    <col min="2" max="7" width="11.42578125" style="58"/>
    <col min="8" max="8" width="18.42578125" style="111" customWidth="1"/>
    <col min="9" max="9" width="11.42578125" style="111"/>
    <col min="10" max="16384" width="11.42578125" style="58"/>
  </cols>
  <sheetData>
    <row r="1" spans="1:15" x14ac:dyDescent="0.25">
      <c r="A1" s="83" t="s">
        <v>111</v>
      </c>
      <c r="B1" s="83"/>
      <c r="C1" s="83"/>
      <c r="D1" s="83"/>
      <c r="E1" s="83"/>
      <c r="F1" s="83"/>
      <c r="G1" s="83"/>
      <c r="J1" s="83"/>
      <c r="K1" s="83"/>
      <c r="L1" s="83"/>
      <c r="M1" s="83"/>
      <c r="N1" s="83"/>
      <c r="O1" s="83"/>
    </row>
    <row r="3" spans="1:15" ht="15.75" customHeight="1" x14ac:dyDescent="0.25">
      <c r="A3" s="129" t="s">
        <v>137</v>
      </c>
      <c r="B3" s="129"/>
      <c r="C3" s="129"/>
      <c r="D3" s="129"/>
      <c r="E3" s="129"/>
      <c r="F3" s="129"/>
      <c r="G3" s="129"/>
      <c r="H3" s="129"/>
      <c r="I3" s="129"/>
    </row>
    <row r="4" spans="1:15" ht="15" x14ac:dyDescent="0.25">
      <c r="A4" s="129"/>
      <c r="B4" s="129"/>
      <c r="C4" s="129"/>
      <c r="D4" s="129"/>
      <c r="E4" s="129"/>
      <c r="F4" s="129"/>
      <c r="G4" s="129"/>
      <c r="H4" s="129"/>
      <c r="I4" s="129"/>
    </row>
    <row r="5" spans="1:15" x14ac:dyDescent="0.25">
      <c r="J5" s="132"/>
      <c r="K5" s="132"/>
      <c r="L5" s="121"/>
      <c r="M5" s="121"/>
      <c r="N5" s="121"/>
      <c r="O5" s="121"/>
    </row>
    <row r="6" spans="1:15" x14ac:dyDescent="0.25">
      <c r="J6" s="8"/>
      <c r="K6" s="9"/>
      <c r="L6" s="5"/>
      <c r="M6" s="9"/>
      <c r="N6" s="10"/>
      <c r="O6" s="11"/>
    </row>
    <row r="7" spans="1:15" x14ac:dyDescent="0.25">
      <c r="B7" s="130" t="s">
        <v>136</v>
      </c>
      <c r="C7" s="130"/>
      <c r="D7" s="130"/>
      <c r="E7" s="131" t="s">
        <v>24</v>
      </c>
      <c r="F7" s="131"/>
      <c r="G7" s="131"/>
      <c r="J7" s="8"/>
      <c r="K7" s="9"/>
      <c r="L7" s="5"/>
      <c r="M7" s="9"/>
      <c r="N7" s="10"/>
      <c r="O7" s="11"/>
    </row>
    <row r="8" spans="1:15" x14ac:dyDescent="0.25">
      <c r="A8" s="3" t="s">
        <v>0</v>
      </c>
      <c r="B8" s="3" t="s">
        <v>1</v>
      </c>
      <c r="C8" s="3" t="s">
        <v>2</v>
      </c>
      <c r="D8" s="3" t="s">
        <v>3</v>
      </c>
      <c r="E8" s="112" t="s">
        <v>1</v>
      </c>
      <c r="F8" s="112" t="s">
        <v>112</v>
      </c>
      <c r="G8" s="112" t="s">
        <v>3</v>
      </c>
      <c r="J8" s="8"/>
      <c r="K8" s="9"/>
      <c r="L8" s="5"/>
      <c r="M8" s="9"/>
      <c r="N8" s="10"/>
      <c r="O8" s="11"/>
    </row>
    <row r="9" spans="1:15" x14ac:dyDescent="0.25">
      <c r="A9" s="28" t="s">
        <v>4</v>
      </c>
      <c r="B9" s="123">
        <v>3818</v>
      </c>
      <c r="C9" s="123">
        <v>3521</v>
      </c>
      <c r="D9" s="98">
        <f>B9+C9</f>
        <v>7339</v>
      </c>
      <c r="E9" s="113"/>
      <c r="F9" s="113"/>
      <c r="G9" s="98"/>
      <c r="J9" s="13"/>
      <c r="K9" s="9"/>
      <c r="L9" s="5"/>
      <c r="M9" s="9"/>
      <c r="N9" s="10"/>
      <c r="O9" s="11"/>
    </row>
    <row r="10" spans="1:15" x14ac:dyDescent="0.25">
      <c r="A10" s="4" t="s">
        <v>5</v>
      </c>
      <c r="B10" s="123">
        <v>4314</v>
      </c>
      <c r="C10" s="123">
        <v>4026</v>
      </c>
      <c r="D10" s="98">
        <f t="shared" ref="D10:D26" si="0">B10+C10</f>
        <v>8340</v>
      </c>
      <c r="E10" s="113"/>
      <c r="F10" s="113"/>
      <c r="G10" s="98"/>
      <c r="J10" s="13"/>
      <c r="K10" s="9"/>
      <c r="L10" s="5"/>
      <c r="M10" s="9"/>
      <c r="N10" s="10"/>
      <c r="O10" s="11"/>
    </row>
    <row r="11" spans="1:15" x14ac:dyDescent="0.25">
      <c r="A11" s="4" t="s">
        <v>6</v>
      </c>
      <c r="B11" s="123">
        <v>5260</v>
      </c>
      <c r="C11" s="123">
        <v>4923</v>
      </c>
      <c r="D11" s="98">
        <f>B11+C11</f>
        <v>10183</v>
      </c>
      <c r="E11" s="113"/>
      <c r="F11" s="113"/>
      <c r="G11" s="98"/>
      <c r="J11" s="13"/>
      <c r="K11" s="9"/>
      <c r="L11" s="5"/>
      <c r="M11" s="9"/>
      <c r="N11" s="10"/>
      <c r="O11" s="11"/>
    </row>
    <row r="12" spans="1:15" x14ac:dyDescent="0.25">
      <c r="A12" s="28" t="s">
        <v>7</v>
      </c>
      <c r="B12" s="123">
        <v>3170</v>
      </c>
      <c r="C12" s="123">
        <v>3066</v>
      </c>
      <c r="D12" s="98">
        <f t="shared" si="0"/>
        <v>6236</v>
      </c>
      <c r="E12" s="114">
        <f>B12</f>
        <v>3170</v>
      </c>
      <c r="F12" s="114">
        <f>C12</f>
        <v>3066</v>
      </c>
      <c r="G12" s="98">
        <f t="shared" ref="G12:G21" si="1">E12+F12</f>
        <v>6236</v>
      </c>
      <c r="J12" s="13"/>
      <c r="K12" s="9"/>
      <c r="L12" s="5"/>
      <c r="M12" s="9"/>
      <c r="N12" s="10"/>
      <c r="O12" s="11"/>
    </row>
    <row r="13" spans="1:15" x14ac:dyDescent="0.25">
      <c r="A13" s="28" t="s">
        <v>8</v>
      </c>
      <c r="B13" s="123">
        <v>3965</v>
      </c>
      <c r="C13" s="123">
        <v>3865</v>
      </c>
      <c r="D13" s="98">
        <f t="shared" si="0"/>
        <v>7830</v>
      </c>
      <c r="E13" s="114">
        <f t="shared" ref="E13:F21" si="2">B13</f>
        <v>3965</v>
      </c>
      <c r="F13" s="114">
        <f t="shared" si="2"/>
        <v>3865</v>
      </c>
      <c r="G13" s="98">
        <f t="shared" si="1"/>
        <v>7830</v>
      </c>
      <c r="J13" s="8"/>
      <c r="K13" s="9"/>
      <c r="L13" s="5"/>
      <c r="M13" s="9"/>
      <c r="N13" s="10"/>
      <c r="O13" s="11"/>
    </row>
    <row r="14" spans="1:15" x14ac:dyDescent="0.25">
      <c r="A14" s="28" t="s">
        <v>9</v>
      </c>
      <c r="B14" s="123">
        <v>4460</v>
      </c>
      <c r="C14" s="123">
        <v>4273</v>
      </c>
      <c r="D14" s="98">
        <f t="shared" si="0"/>
        <v>8733</v>
      </c>
      <c r="E14" s="114">
        <f t="shared" si="2"/>
        <v>4460</v>
      </c>
      <c r="F14" s="114">
        <f t="shared" si="2"/>
        <v>4273</v>
      </c>
      <c r="G14" s="98">
        <f>E14+F14</f>
        <v>8733</v>
      </c>
      <c r="J14" s="8"/>
      <c r="K14" s="9"/>
      <c r="L14" s="5"/>
      <c r="M14" s="9"/>
      <c r="N14" s="10"/>
      <c r="O14" s="11"/>
    </row>
    <row r="15" spans="1:15" x14ac:dyDescent="0.25">
      <c r="A15" s="28" t="s">
        <v>10</v>
      </c>
      <c r="B15" s="123">
        <v>4870</v>
      </c>
      <c r="C15" s="123">
        <v>4861</v>
      </c>
      <c r="D15" s="98">
        <f t="shared" si="0"/>
        <v>9731</v>
      </c>
      <c r="E15" s="114">
        <f t="shared" si="2"/>
        <v>4870</v>
      </c>
      <c r="F15" s="114">
        <f t="shared" si="2"/>
        <v>4861</v>
      </c>
      <c r="G15" s="98">
        <f t="shared" si="1"/>
        <v>9731</v>
      </c>
      <c r="J15" s="12"/>
      <c r="K15" s="9"/>
      <c r="L15" s="5"/>
      <c r="M15" s="9"/>
      <c r="N15" s="10"/>
      <c r="O15" s="11"/>
    </row>
    <row r="16" spans="1:15" x14ac:dyDescent="0.25">
      <c r="A16" s="28" t="s">
        <v>11</v>
      </c>
      <c r="B16" s="123">
        <v>5579</v>
      </c>
      <c r="C16" s="123">
        <v>5787</v>
      </c>
      <c r="D16" s="98">
        <f t="shared" si="0"/>
        <v>11366</v>
      </c>
      <c r="E16" s="114">
        <f t="shared" si="2"/>
        <v>5579</v>
      </c>
      <c r="F16" s="114">
        <f t="shared" si="2"/>
        <v>5787</v>
      </c>
      <c r="G16" s="98">
        <f t="shared" si="1"/>
        <v>11366</v>
      </c>
      <c r="J16" s="5"/>
      <c r="K16" s="9"/>
      <c r="L16" s="5"/>
      <c r="M16" s="9"/>
      <c r="N16" s="10"/>
      <c r="O16" s="11"/>
    </row>
    <row r="17" spans="1:15" x14ac:dyDescent="0.25">
      <c r="A17" s="28" t="s">
        <v>12</v>
      </c>
      <c r="B17" s="123">
        <v>6335</v>
      </c>
      <c r="C17" s="123">
        <v>6451</v>
      </c>
      <c r="D17" s="98">
        <f t="shared" si="0"/>
        <v>12786</v>
      </c>
      <c r="E17" s="114">
        <f t="shared" si="2"/>
        <v>6335</v>
      </c>
      <c r="F17" s="114">
        <f t="shared" si="2"/>
        <v>6451</v>
      </c>
      <c r="G17" s="98">
        <f t="shared" si="1"/>
        <v>12786</v>
      </c>
      <c r="J17" s="5"/>
      <c r="K17" s="9"/>
      <c r="L17" s="5"/>
      <c r="M17" s="9"/>
      <c r="N17" s="10"/>
      <c r="O17" s="11"/>
    </row>
    <row r="18" spans="1:15" x14ac:dyDescent="0.25">
      <c r="A18" s="28" t="s">
        <v>13</v>
      </c>
      <c r="B18" s="123">
        <v>6103</v>
      </c>
      <c r="C18" s="123">
        <v>6119</v>
      </c>
      <c r="D18" s="98">
        <f t="shared" si="0"/>
        <v>12222</v>
      </c>
      <c r="E18" s="114">
        <f t="shared" si="2"/>
        <v>6103</v>
      </c>
      <c r="F18" s="114">
        <f t="shared" si="2"/>
        <v>6119</v>
      </c>
      <c r="G18" s="98">
        <f t="shared" si="1"/>
        <v>12222</v>
      </c>
      <c r="J18" s="5"/>
      <c r="K18" s="9"/>
      <c r="L18" s="5"/>
      <c r="M18" s="9"/>
      <c r="N18" s="10"/>
      <c r="O18" s="11"/>
    </row>
    <row r="19" spans="1:15" x14ac:dyDescent="0.25">
      <c r="A19" s="28" t="s">
        <v>14</v>
      </c>
      <c r="B19" s="123">
        <v>5582</v>
      </c>
      <c r="C19" s="123">
        <v>5985</v>
      </c>
      <c r="D19" s="98">
        <f t="shared" si="0"/>
        <v>11567</v>
      </c>
      <c r="E19" s="114">
        <f t="shared" si="2"/>
        <v>5582</v>
      </c>
      <c r="F19" s="114">
        <f t="shared" si="2"/>
        <v>5985</v>
      </c>
      <c r="G19" s="98">
        <f t="shared" si="1"/>
        <v>11567</v>
      </c>
      <c r="J19" s="5"/>
      <c r="K19" s="9"/>
      <c r="L19" s="5"/>
      <c r="M19" s="9"/>
      <c r="N19" s="10"/>
      <c r="O19" s="11"/>
    </row>
    <row r="20" spans="1:15" x14ac:dyDescent="0.25">
      <c r="A20" s="28" t="s">
        <v>15</v>
      </c>
      <c r="B20" s="123">
        <v>5014</v>
      </c>
      <c r="C20" s="123">
        <v>5585</v>
      </c>
      <c r="D20" s="98">
        <f t="shared" si="0"/>
        <v>10599</v>
      </c>
      <c r="E20" s="114">
        <f t="shared" si="2"/>
        <v>5014</v>
      </c>
      <c r="F20" s="114">
        <f t="shared" si="2"/>
        <v>5585</v>
      </c>
      <c r="G20" s="98">
        <f t="shared" si="1"/>
        <v>10599</v>
      </c>
      <c r="J20" s="5"/>
      <c r="K20" s="9"/>
      <c r="L20" s="5"/>
      <c r="M20" s="9"/>
      <c r="N20" s="10"/>
      <c r="O20" s="11"/>
    </row>
    <row r="21" spans="1:15" x14ac:dyDescent="0.25">
      <c r="A21" s="28" t="s">
        <v>16</v>
      </c>
      <c r="B21" s="123">
        <v>4185</v>
      </c>
      <c r="C21" s="123">
        <v>4756</v>
      </c>
      <c r="D21" s="98">
        <f t="shared" si="0"/>
        <v>8941</v>
      </c>
      <c r="E21" s="114">
        <f t="shared" si="2"/>
        <v>4185</v>
      </c>
      <c r="F21" s="114">
        <f t="shared" si="2"/>
        <v>4756</v>
      </c>
      <c r="G21" s="98">
        <f t="shared" si="1"/>
        <v>8941</v>
      </c>
      <c r="J21" s="5"/>
      <c r="K21" s="9"/>
      <c r="L21" s="5"/>
      <c r="M21" s="9"/>
      <c r="N21" s="10"/>
      <c r="O21" s="11"/>
    </row>
    <row r="22" spans="1:15" x14ac:dyDescent="0.25">
      <c r="A22" s="28" t="s">
        <v>17</v>
      </c>
      <c r="B22" s="123">
        <v>3289</v>
      </c>
      <c r="C22" s="123">
        <v>3719</v>
      </c>
      <c r="D22" s="98">
        <f t="shared" si="0"/>
        <v>7008</v>
      </c>
      <c r="E22" s="113"/>
      <c r="F22" s="113"/>
      <c r="G22" s="98"/>
      <c r="J22" s="5"/>
      <c r="K22" s="6"/>
      <c r="L22" s="5"/>
      <c r="M22" s="9"/>
      <c r="N22" s="10"/>
      <c r="O22" s="11"/>
    </row>
    <row r="23" spans="1:15" x14ac:dyDescent="0.25">
      <c r="A23" s="28" t="s">
        <v>18</v>
      </c>
      <c r="B23" s="123">
        <v>2848</v>
      </c>
      <c r="C23" s="123">
        <v>3547</v>
      </c>
      <c r="D23" s="98">
        <f t="shared" si="0"/>
        <v>6395</v>
      </c>
      <c r="E23" s="113"/>
      <c r="F23" s="113"/>
      <c r="G23" s="98"/>
      <c r="J23" s="10"/>
      <c r="K23" s="11"/>
      <c r="L23" s="10"/>
      <c r="M23" s="11"/>
      <c r="N23" s="10"/>
      <c r="O23" s="11"/>
    </row>
    <row r="24" spans="1:15" x14ac:dyDescent="0.25">
      <c r="A24" s="28" t="s">
        <v>19</v>
      </c>
      <c r="B24" s="123">
        <v>1901</v>
      </c>
      <c r="C24" s="123">
        <v>2667</v>
      </c>
      <c r="D24" s="98">
        <f t="shared" si="0"/>
        <v>4568</v>
      </c>
      <c r="E24" s="113"/>
      <c r="F24" s="113"/>
      <c r="G24" s="98"/>
    </row>
    <row r="25" spans="1:15" x14ac:dyDescent="0.25">
      <c r="A25" s="28" t="s">
        <v>20</v>
      </c>
      <c r="B25" s="123">
        <v>1545</v>
      </c>
      <c r="C25" s="123">
        <v>2456</v>
      </c>
      <c r="D25" s="98">
        <f t="shared" si="0"/>
        <v>4001</v>
      </c>
      <c r="E25" s="113"/>
      <c r="F25" s="113"/>
      <c r="G25" s="98"/>
    </row>
    <row r="26" spans="1:15" x14ac:dyDescent="0.25">
      <c r="A26" s="28" t="s">
        <v>21</v>
      </c>
      <c r="B26" s="123">
        <v>840</v>
      </c>
      <c r="C26" s="123">
        <v>2017</v>
      </c>
      <c r="D26" s="98">
        <f t="shared" si="0"/>
        <v>2857</v>
      </c>
      <c r="E26" s="113"/>
      <c r="F26" s="113"/>
      <c r="G26" s="98"/>
    </row>
    <row r="27" spans="1:15" x14ac:dyDescent="0.25">
      <c r="A27" s="28" t="s">
        <v>3</v>
      </c>
      <c r="B27" s="98">
        <f>SUM(B9:B26)</f>
        <v>73078</v>
      </c>
      <c r="C27" s="98">
        <f>SUM(C9:C26)</f>
        <v>77624</v>
      </c>
      <c r="D27" s="98">
        <f t="shared" ref="D27" si="3">B27+C27</f>
        <v>150702</v>
      </c>
      <c r="E27" s="98">
        <f>SUM(E9:E26)</f>
        <v>49263</v>
      </c>
      <c r="F27" s="98">
        <f>SUM(F9:F26)</f>
        <v>50748</v>
      </c>
      <c r="G27" s="98">
        <f>SUM(G9:G26)</f>
        <v>100011</v>
      </c>
    </row>
    <row r="30" spans="1:15" x14ac:dyDescent="0.25">
      <c r="A30" s="26"/>
    </row>
    <row r="32" spans="1:15" x14ac:dyDescent="0.25">
      <c r="A32" s="7"/>
      <c r="B32" s="14"/>
      <c r="C32" s="14"/>
      <c r="D32" s="15"/>
    </row>
    <row r="37" spans="1:1" x14ac:dyDescent="0.25">
      <c r="A37" s="26"/>
    </row>
  </sheetData>
  <mergeCells count="4">
    <mergeCell ref="A3:I4"/>
    <mergeCell ref="B7:D7"/>
    <mergeCell ref="E7:G7"/>
    <mergeCell ref="J5:K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64"/>
  <sheetViews>
    <sheetView tabSelected="1" zoomScale="130" zoomScaleNormal="130" workbookViewId="0">
      <pane xSplit="1" ySplit="5" topLeftCell="B24" activePane="bottomRight" state="frozen"/>
      <selection pane="topRight" activeCell="B1" sqref="B1"/>
      <selection pane="bottomLeft" activeCell="A6" sqref="A6"/>
      <selection pane="bottomRight" activeCell="J41" sqref="J41"/>
    </sheetView>
  </sheetViews>
  <sheetFormatPr baseColWidth="10" defaultRowHeight="12.75" x14ac:dyDescent="0.2"/>
  <cols>
    <col min="1" max="1" width="11.42578125" style="2"/>
    <col min="2" max="2" width="14" style="2" customWidth="1"/>
    <col min="3" max="3" width="12.28515625" style="2" bestFit="1" customWidth="1"/>
    <col min="4" max="4" width="15" style="2" customWidth="1"/>
    <col min="5" max="5" width="13" style="2" customWidth="1"/>
    <col min="6" max="6" width="11.42578125" style="2"/>
    <col min="7" max="7" width="18.85546875" style="2" customWidth="1"/>
    <col min="8" max="8" width="14.85546875" style="2" bestFit="1" customWidth="1"/>
    <col min="9" max="9" width="11.42578125" style="2"/>
    <col min="10" max="10" width="14.5703125" style="2" customWidth="1"/>
    <col min="11" max="11" width="14.28515625" style="2" bestFit="1" customWidth="1"/>
    <col min="12" max="12" width="11.42578125" style="2"/>
    <col min="13" max="13" width="15.85546875" style="2" customWidth="1"/>
    <col min="14" max="14" width="13.85546875" style="2" bestFit="1" customWidth="1"/>
    <col min="15" max="15" width="11.42578125" style="2"/>
    <col min="16" max="16" width="14.7109375" style="2" customWidth="1"/>
    <col min="17" max="17" width="13.28515625" style="2" bestFit="1" customWidth="1"/>
    <col min="18" max="18" width="11.7109375" style="2" customWidth="1"/>
    <col min="19" max="19" width="13.7109375" style="2" customWidth="1"/>
    <col min="20" max="20" width="13.85546875" style="2" bestFit="1" customWidth="1"/>
    <col min="21" max="21" width="11.42578125" style="2"/>
    <col min="22" max="22" width="14.5703125" style="2" customWidth="1"/>
    <col min="23" max="23" width="13.28515625" style="2" bestFit="1" customWidth="1"/>
    <col min="24" max="24" width="11.42578125" style="2"/>
    <col min="25" max="25" width="14.5703125" style="2" customWidth="1"/>
    <col min="26" max="26" width="13.85546875" style="2" bestFit="1" customWidth="1"/>
    <col min="27" max="27" width="11.42578125" style="2"/>
    <col min="28" max="28" width="14.5703125" style="2" customWidth="1"/>
    <col min="29" max="29" width="13.28515625" style="2" bestFit="1" customWidth="1"/>
    <col min="30" max="30" width="11.42578125" style="2"/>
    <col min="31" max="31" width="14.5703125" style="2" customWidth="1"/>
    <col min="32" max="32" width="13.85546875" style="2" bestFit="1" customWidth="1"/>
    <col min="33" max="33" width="11.42578125" style="2"/>
    <col min="34" max="34" width="14.85546875" style="2" customWidth="1"/>
    <col min="35" max="35" width="13.28515625" style="2" bestFit="1" customWidth="1"/>
    <col min="36" max="36" width="11.42578125" style="2"/>
    <col min="37" max="37" width="14.85546875" style="2" customWidth="1"/>
    <col min="38" max="38" width="14.85546875" style="2" bestFit="1" customWidth="1"/>
    <col min="39" max="39" width="11.42578125" style="2"/>
    <col min="40" max="40" width="14.85546875" style="2" customWidth="1"/>
    <col min="41" max="41" width="14.28515625" style="2" bestFit="1" customWidth="1"/>
    <col min="42" max="42" width="11.42578125" style="2"/>
    <col min="43" max="43" width="13.5703125" style="2" customWidth="1"/>
    <col min="44" max="44" width="13.85546875" style="2" bestFit="1" customWidth="1"/>
    <col min="45" max="45" width="11.42578125" style="2"/>
    <col min="46" max="46" width="15.85546875" style="2" customWidth="1"/>
    <col min="47" max="47" width="13.28515625" style="2" bestFit="1" customWidth="1"/>
    <col min="48" max="48" width="11.42578125" style="2"/>
    <col min="49" max="49" width="15.85546875" style="2" customWidth="1"/>
    <col min="50" max="50" width="13.85546875" style="2" bestFit="1" customWidth="1"/>
    <col min="51" max="51" width="11.42578125" style="2"/>
    <col min="52" max="52" width="15.85546875" style="2" customWidth="1"/>
    <col min="53" max="53" width="13.28515625" style="2" bestFit="1" customWidth="1"/>
    <col min="54" max="54" width="11.42578125" style="2"/>
    <col min="55" max="55" width="15.85546875" style="2" customWidth="1"/>
    <col min="56" max="56" width="14.85546875" style="2" bestFit="1" customWidth="1"/>
    <col min="57" max="57" width="11.42578125" style="2"/>
    <col min="58" max="58" width="14.28515625" style="2" customWidth="1"/>
    <col min="59" max="59" width="14.28515625" style="2" bestFit="1" customWidth="1"/>
    <col min="60" max="60" width="11.42578125" style="2"/>
    <col min="61" max="61" width="14.28515625" style="2" customWidth="1"/>
    <col min="62" max="62" width="13.85546875" style="2" bestFit="1" customWidth="1"/>
    <col min="63" max="63" width="11.42578125" style="2"/>
    <col min="64" max="64" width="14.28515625" style="2" customWidth="1"/>
    <col min="65" max="65" width="14.28515625" style="2" bestFit="1" customWidth="1"/>
    <col min="66" max="66" width="11.42578125" style="2"/>
    <col min="67" max="67" width="14.28515625" style="2" customWidth="1"/>
    <col min="68" max="68" width="13.85546875" style="2" bestFit="1" customWidth="1"/>
    <col min="69" max="69" width="11.42578125" style="2"/>
    <col min="70" max="70" width="13.140625" style="2" customWidth="1"/>
    <col min="71" max="71" width="13.28515625" style="2" bestFit="1" customWidth="1"/>
    <col min="72" max="72" width="11.42578125" style="2"/>
    <col min="73" max="73" width="14.7109375" style="2" customWidth="1"/>
    <col min="74" max="16384" width="11.42578125" style="2"/>
  </cols>
  <sheetData>
    <row r="1" spans="1:73" ht="15.75" x14ac:dyDescent="0.25">
      <c r="A1" s="25" t="s">
        <v>104</v>
      </c>
    </row>
    <row r="2" spans="1:73" s="24" customFormat="1" ht="15.75" x14ac:dyDescent="0.25">
      <c r="A2" s="25"/>
    </row>
    <row r="3" spans="1:73" s="24" customFormat="1" ht="15" customHeight="1" x14ac:dyDescent="0.2">
      <c r="A3" s="129" t="s">
        <v>135</v>
      </c>
      <c r="B3" s="129"/>
      <c r="C3" s="129"/>
      <c r="D3" s="129"/>
      <c r="E3" s="129"/>
      <c r="F3" s="129"/>
      <c r="G3" s="129"/>
      <c r="H3" s="129"/>
      <c r="I3" s="129"/>
      <c r="J3" s="129"/>
    </row>
    <row r="4" spans="1:73" s="24" customFormat="1" x14ac:dyDescent="0.2">
      <c r="A4" s="129"/>
      <c r="B4" s="129"/>
      <c r="C4" s="129"/>
      <c r="D4" s="129"/>
      <c r="E4" s="129"/>
      <c r="F4" s="129"/>
      <c r="G4" s="129"/>
      <c r="H4" s="129"/>
      <c r="I4" s="129"/>
      <c r="J4" s="129"/>
    </row>
    <row r="7" spans="1:73" x14ac:dyDescent="0.2">
      <c r="A7" s="134" t="s">
        <v>99</v>
      </c>
      <c r="B7" s="133" t="s">
        <v>22</v>
      </c>
      <c r="C7" s="133"/>
      <c r="D7" s="133"/>
      <c r="E7" s="133"/>
      <c r="F7" s="133"/>
      <c r="G7" s="133"/>
      <c r="H7" s="133" t="s">
        <v>40</v>
      </c>
      <c r="I7" s="133"/>
      <c r="J7" s="133"/>
      <c r="K7" s="133"/>
      <c r="L7" s="133"/>
      <c r="M7" s="133"/>
      <c r="N7" s="133" t="s">
        <v>39</v>
      </c>
      <c r="O7" s="133"/>
      <c r="P7" s="133"/>
      <c r="Q7" s="133"/>
      <c r="R7" s="133"/>
      <c r="S7" s="133"/>
      <c r="T7" s="133" t="s">
        <v>38</v>
      </c>
      <c r="U7" s="133"/>
      <c r="V7" s="133"/>
      <c r="W7" s="133"/>
      <c r="X7" s="133"/>
      <c r="Y7" s="133"/>
      <c r="Z7" s="133" t="s">
        <v>37</v>
      </c>
      <c r="AA7" s="133"/>
      <c r="AB7" s="133"/>
      <c r="AC7" s="133"/>
      <c r="AD7" s="133"/>
      <c r="AE7" s="133"/>
      <c r="AF7" s="133" t="s">
        <v>36</v>
      </c>
      <c r="AG7" s="133"/>
      <c r="AH7" s="133"/>
      <c r="AI7" s="133"/>
      <c r="AJ7" s="133"/>
      <c r="AK7" s="133"/>
      <c r="AL7" s="133" t="s">
        <v>35</v>
      </c>
      <c r="AM7" s="133"/>
      <c r="AN7" s="133"/>
      <c r="AO7" s="133"/>
      <c r="AP7" s="133"/>
      <c r="AQ7" s="133"/>
      <c r="AR7" s="133" t="s">
        <v>34</v>
      </c>
      <c r="AS7" s="133"/>
      <c r="AT7" s="133"/>
      <c r="AU7" s="133"/>
      <c r="AV7" s="133"/>
      <c r="AW7" s="133"/>
      <c r="AX7" s="133" t="s">
        <v>33</v>
      </c>
      <c r="AY7" s="133"/>
      <c r="AZ7" s="133"/>
      <c r="BA7" s="133"/>
      <c r="BB7" s="133"/>
      <c r="BC7" s="133"/>
      <c r="BD7" s="133" t="s">
        <v>32</v>
      </c>
      <c r="BE7" s="133"/>
      <c r="BF7" s="133"/>
      <c r="BG7" s="133"/>
      <c r="BH7" s="133"/>
      <c r="BI7" s="133"/>
      <c r="BJ7" s="133" t="s">
        <v>31</v>
      </c>
      <c r="BK7" s="133"/>
      <c r="BL7" s="133"/>
      <c r="BM7" s="133"/>
      <c r="BN7" s="133"/>
      <c r="BO7" s="133"/>
      <c r="BP7" s="133" t="s">
        <v>30</v>
      </c>
      <c r="BQ7" s="133"/>
      <c r="BR7" s="133"/>
      <c r="BS7" s="133"/>
      <c r="BT7" s="133"/>
      <c r="BU7" s="133"/>
    </row>
    <row r="8" spans="1:73" x14ac:dyDescent="0.2">
      <c r="A8" s="135"/>
      <c r="B8" s="133" t="s">
        <v>26</v>
      </c>
      <c r="C8" s="133"/>
      <c r="D8" s="133"/>
      <c r="E8" s="133" t="s">
        <v>27</v>
      </c>
      <c r="F8" s="133"/>
      <c r="G8" s="133"/>
      <c r="H8" s="133" t="s">
        <v>26</v>
      </c>
      <c r="I8" s="133"/>
      <c r="J8" s="133"/>
      <c r="K8" s="133" t="s">
        <v>27</v>
      </c>
      <c r="L8" s="133"/>
      <c r="M8" s="133"/>
      <c r="N8" s="133" t="s">
        <v>26</v>
      </c>
      <c r="O8" s="133"/>
      <c r="P8" s="133"/>
      <c r="Q8" s="133" t="s">
        <v>27</v>
      </c>
      <c r="R8" s="133"/>
      <c r="S8" s="133"/>
      <c r="T8" s="133" t="s">
        <v>26</v>
      </c>
      <c r="U8" s="133"/>
      <c r="V8" s="133"/>
      <c r="W8" s="133" t="s">
        <v>27</v>
      </c>
      <c r="X8" s="133"/>
      <c r="Y8" s="133"/>
      <c r="Z8" s="133" t="s">
        <v>26</v>
      </c>
      <c r="AA8" s="133"/>
      <c r="AB8" s="133"/>
      <c r="AC8" s="133" t="s">
        <v>27</v>
      </c>
      <c r="AD8" s="133"/>
      <c r="AE8" s="133"/>
      <c r="AF8" s="133" t="s">
        <v>26</v>
      </c>
      <c r="AG8" s="133"/>
      <c r="AH8" s="133"/>
      <c r="AI8" s="133" t="s">
        <v>27</v>
      </c>
      <c r="AJ8" s="133"/>
      <c r="AK8" s="133"/>
      <c r="AL8" s="133" t="s">
        <v>26</v>
      </c>
      <c r="AM8" s="133"/>
      <c r="AN8" s="133"/>
      <c r="AO8" s="133" t="s">
        <v>27</v>
      </c>
      <c r="AP8" s="133"/>
      <c r="AQ8" s="133"/>
      <c r="AR8" s="133" t="s">
        <v>26</v>
      </c>
      <c r="AS8" s="133"/>
      <c r="AT8" s="133"/>
      <c r="AU8" s="133" t="s">
        <v>27</v>
      </c>
      <c r="AV8" s="133"/>
      <c r="AW8" s="133"/>
      <c r="AX8" s="133" t="s">
        <v>26</v>
      </c>
      <c r="AY8" s="133"/>
      <c r="AZ8" s="133"/>
      <c r="BA8" s="133" t="s">
        <v>27</v>
      </c>
      <c r="BB8" s="133"/>
      <c r="BC8" s="133"/>
      <c r="BD8" s="133" t="s">
        <v>26</v>
      </c>
      <c r="BE8" s="133"/>
      <c r="BF8" s="133"/>
      <c r="BG8" s="133" t="s">
        <v>27</v>
      </c>
      <c r="BH8" s="133"/>
      <c r="BI8" s="133"/>
      <c r="BJ8" s="133" t="s">
        <v>26</v>
      </c>
      <c r="BK8" s="133"/>
      <c r="BL8" s="133"/>
      <c r="BM8" s="133" t="s">
        <v>27</v>
      </c>
      <c r="BN8" s="133"/>
      <c r="BO8" s="133"/>
      <c r="BP8" s="133" t="s">
        <v>26</v>
      </c>
      <c r="BQ8" s="133"/>
      <c r="BR8" s="133"/>
      <c r="BS8" s="133" t="s">
        <v>27</v>
      </c>
      <c r="BT8" s="133"/>
      <c r="BU8" s="133"/>
    </row>
    <row r="9" spans="1:73" ht="27.75" customHeight="1" x14ac:dyDescent="0.2">
      <c r="A9" s="136"/>
      <c r="B9" s="31" t="s">
        <v>23</v>
      </c>
      <c r="C9" s="31" t="s">
        <v>24</v>
      </c>
      <c r="D9" s="30" t="s">
        <v>25</v>
      </c>
      <c r="E9" s="31" t="s">
        <v>28</v>
      </c>
      <c r="F9" s="31" t="s">
        <v>24</v>
      </c>
      <c r="G9" s="30" t="s">
        <v>29</v>
      </c>
      <c r="H9" s="31" t="s">
        <v>23</v>
      </c>
      <c r="I9" s="31" t="s">
        <v>24</v>
      </c>
      <c r="J9" s="30" t="s">
        <v>25</v>
      </c>
      <c r="K9" s="31" t="s">
        <v>28</v>
      </c>
      <c r="L9" s="31" t="s">
        <v>24</v>
      </c>
      <c r="M9" s="30" t="s">
        <v>29</v>
      </c>
      <c r="N9" s="31" t="s">
        <v>23</v>
      </c>
      <c r="O9" s="31" t="s">
        <v>24</v>
      </c>
      <c r="P9" s="30" t="s">
        <v>25</v>
      </c>
      <c r="Q9" s="31" t="s">
        <v>28</v>
      </c>
      <c r="R9" s="31" t="s">
        <v>24</v>
      </c>
      <c r="S9" s="30" t="s">
        <v>29</v>
      </c>
      <c r="T9" s="31" t="s">
        <v>23</v>
      </c>
      <c r="U9" s="31" t="s">
        <v>24</v>
      </c>
      <c r="V9" s="30" t="s">
        <v>25</v>
      </c>
      <c r="W9" s="31" t="s">
        <v>28</v>
      </c>
      <c r="X9" s="31" t="s">
        <v>24</v>
      </c>
      <c r="Y9" s="30" t="s">
        <v>29</v>
      </c>
      <c r="Z9" s="31" t="s">
        <v>23</v>
      </c>
      <c r="AA9" s="31" t="s">
        <v>24</v>
      </c>
      <c r="AB9" s="30" t="s">
        <v>25</v>
      </c>
      <c r="AC9" s="31" t="s">
        <v>28</v>
      </c>
      <c r="AD9" s="31" t="s">
        <v>24</v>
      </c>
      <c r="AE9" s="30" t="s">
        <v>29</v>
      </c>
      <c r="AF9" s="31" t="s">
        <v>23</v>
      </c>
      <c r="AG9" s="31" t="s">
        <v>24</v>
      </c>
      <c r="AH9" s="30" t="s">
        <v>25</v>
      </c>
      <c r="AI9" s="31" t="s">
        <v>28</v>
      </c>
      <c r="AJ9" s="31" t="s">
        <v>24</v>
      </c>
      <c r="AK9" s="30" t="s">
        <v>29</v>
      </c>
      <c r="AL9" s="31" t="s">
        <v>23</v>
      </c>
      <c r="AM9" s="31" t="s">
        <v>24</v>
      </c>
      <c r="AN9" s="30" t="s">
        <v>25</v>
      </c>
      <c r="AO9" s="31" t="s">
        <v>28</v>
      </c>
      <c r="AP9" s="31" t="s">
        <v>24</v>
      </c>
      <c r="AQ9" s="30" t="s">
        <v>29</v>
      </c>
      <c r="AR9" s="31" t="s">
        <v>23</v>
      </c>
      <c r="AS9" s="31" t="s">
        <v>24</v>
      </c>
      <c r="AT9" s="30" t="s">
        <v>25</v>
      </c>
      <c r="AU9" s="31" t="s">
        <v>28</v>
      </c>
      <c r="AV9" s="31" t="s">
        <v>24</v>
      </c>
      <c r="AW9" s="30" t="s">
        <v>29</v>
      </c>
      <c r="AX9" s="31" t="s">
        <v>23</v>
      </c>
      <c r="AY9" s="31" t="s">
        <v>24</v>
      </c>
      <c r="AZ9" s="30" t="s">
        <v>25</v>
      </c>
      <c r="BA9" s="31" t="s">
        <v>28</v>
      </c>
      <c r="BB9" s="31" t="s">
        <v>24</v>
      </c>
      <c r="BC9" s="30" t="s">
        <v>29</v>
      </c>
      <c r="BD9" s="31" t="s">
        <v>23</v>
      </c>
      <c r="BE9" s="31" t="s">
        <v>24</v>
      </c>
      <c r="BF9" s="30" t="s">
        <v>25</v>
      </c>
      <c r="BG9" s="31" t="s">
        <v>28</v>
      </c>
      <c r="BH9" s="31" t="s">
        <v>24</v>
      </c>
      <c r="BI9" s="30" t="s">
        <v>29</v>
      </c>
      <c r="BJ9" s="31" t="s">
        <v>23</v>
      </c>
      <c r="BK9" s="31" t="s">
        <v>24</v>
      </c>
      <c r="BL9" s="30" t="s">
        <v>25</v>
      </c>
      <c r="BM9" s="31" t="s">
        <v>28</v>
      </c>
      <c r="BN9" s="31" t="s">
        <v>24</v>
      </c>
      <c r="BO9" s="30" t="s">
        <v>29</v>
      </c>
      <c r="BP9" s="31" t="s">
        <v>23</v>
      </c>
      <c r="BQ9" s="31" t="s">
        <v>24</v>
      </c>
      <c r="BR9" s="30" t="s">
        <v>25</v>
      </c>
      <c r="BS9" s="31" t="s">
        <v>28</v>
      </c>
      <c r="BT9" s="31" t="s">
        <v>24</v>
      </c>
      <c r="BU9" s="30" t="s">
        <v>29</v>
      </c>
    </row>
    <row r="10" spans="1:73" x14ac:dyDescent="0.2">
      <c r="A10" s="33" t="s">
        <v>7</v>
      </c>
      <c r="B10" s="37">
        <v>116</v>
      </c>
      <c r="C10" s="104">
        <f>'Población Badajoz'!E12</f>
        <v>3170</v>
      </c>
      <c r="D10" s="100">
        <f>B10/C10</f>
        <v>3.659305993690852E-2</v>
      </c>
      <c r="E10" s="37">
        <v>100</v>
      </c>
      <c r="F10" s="104">
        <f>'Población Badajoz'!F12</f>
        <v>3066</v>
      </c>
      <c r="G10" s="100">
        <f>E10/F10</f>
        <v>3.2615786040443573E-2</v>
      </c>
      <c r="H10" s="37">
        <v>119</v>
      </c>
      <c r="I10" s="104">
        <f>'Población Badajoz'!E12</f>
        <v>3170</v>
      </c>
      <c r="J10" s="100">
        <f>H10/I10</f>
        <v>3.7539432176656153E-2</v>
      </c>
      <c r="K10" s="37">
        <v>108</v>
      </c>
      <c r="L10" s="104">
        <f>'Población Badajoz'!F12</f>
        <v>3066</v>
      </c>
      <c r="M10" s="100">
        <f>K10/L10</f>
        <v>3.5225048923679059E-2</v>
      </c>
      <c r="N10" s="124">
        <v>119</v>
      </c>
      <c r="O10" s="104">
        <f>'Población Badajoz'!E12</f>
        <v>3170</v>
      </c>
      <c r="P10" s="100">
        <f>N10/O10</f>
        <v>3.7539432176656153E-2</v>
      </c>
      <c r="Q10" s="124">
        <v>109</v>
      </c>
      <c r="R10" s="104">
        <f>'Población Badajoz'!F12</f>
        <v>3066</v>
      </c>
      <c r="S10" s="100">
        <f>Q10/R10</f>
        <v>3.5551206784083494E-2</v>
      </c>
      <c r="T10" s="104">
        <v>127</v>
      </c>
      <c r="U10" s="104">
        <f>'Población Badajoz'!E12</f>
        <v>3170</v>
      </c>
      <c r="V10" s="100">
        <f>T10/U10</f>
        <v>4.0063091482649839E-2</v>
      </c>
      <c r="W10" s="104">
        <v>114</v>
      </c>
      <c r="X10" s="104">
        <f>'Población Badajoz'!F12</f>
        <v>3066</v>
      </c>
      <c r="Y10" s="100">
        <f>W10/X10</f>
        <v>3.7181996086105673E-2</v>
      </c>
      <c r="Z10" s="104">
        <v>120</v>
      </c>
      <c r="AA10" s="104">
        <f>'Población Badajoz'!E12</f>
        <v>3170</v>
      </c>
      <c r="AB10" s="100">
        <f>Z10/AA10</f>
        <v>3.7854889589905363E-2</v>
      </c>
      <c r="AC10" s="104">
        <v>115</v>
      </c>
      <c r="AD10" s="104">
        <f>'Población Badajoz'!F12</f>
        <v>3066</v>
      </c>
      <c r="AE10" s="100">
        <f>AC10/AD10</f>
        <v>3.7508153946510109E-2</v>
      </c>
      <c r="AF10" s="104">
        <v>121</v>
      </c>
      <c r="AG10" s="104">
        <f>'Población Badajoz'!E12</f>
        <v>3170</v>
      </c>
      <c r="AH10" s="100">
        <f>AF10/AG10</f>
        <v>3.8170347003154574E-2</v>
      </c>
      <c r="AI10" s="104">
        <v>114</v>
      </c>
      <c r="AJ10" s="104">
        <f>'Población Badajoz'!F12</f>
        <v>3066</v>
      </c>
      <c r="AK10" s="100">
        <f>AI10/AJ10</f>
        <v>3.7181996086105673E-2</v>
      </c>
      <c r="AL10" s="37">
        <v>144</v>
      </c>
      <c r="AM10" s="104">
        <f>'Población Badajoz'!E12</f>
        <v>3170</v>
      </c>
      <c r="AN10" s="100">
        <f>AL10/AM10</f>
        <v>4.5425867507886436E-2</v>
      </c>
      <c r="AO10" s="37">
        <v>120</v>
      </c>
      <c r="AP10" s="104">
        <f>'Población Badajoz'!F12</f>
        <v>3066</v>
      </c>
      <c r="AQ10" s="100">
        <f>AO10/AP10</f>
        <v>3.9138943248532287E-2</v>
      </c>
      <c r="AR10" s="37">
        <v>141</v>
      </c>
      <c r="AS10" s="104">
        <f>'Población Badajoz'!E12</f>
        <v>3170</v>
      </c>
      <c r="AT10" s="100">
        <f>AR10/AS10</f>
        <v>4.4479495268138804E-2</v>
      </c>
      <c r="AU10" s="37">
        <v>129</v>
      </c>
      <c r="AV10" s="104">
        <f>'Población Badajoz'!F12</f>
        <v>3066</v>
      </c>
      <c r="AW10" s="100">
        <f>AU10/AV10</f>
        <v>4.2074363992172209E-2</v>
      </c>
      <c r="AX10" s="37">
        <v>149</v>
      </c>
      <c r="AY10" s="104">
        <f>'Población Badajoz'!E12</f>
        <v>3170</v>
      </c>
      <c r="AZ10" s="100">
        <f>AX10/AY10</f>
        <v>4.700315457413249E-2</v>
      </c>
      <c r="BA10" s="37">
        <v>137</v>
      </c>
      <c r="BB10" s="104">
        <f>'Población Badajoz'!F12</f>
        <v>3066</v>
      </c>
      <c r="BC10" s="100">
        <f>BA10/BB10</f>
        <v>4.4683626875407695E-2</v>
      </c>
      <c r="BD10" s="37">
        <v>160</v>
      </c>
      <c r="BE10" s="104">
        <f>'Población Badajoz'!E12</f>
        <v>3170</v>
      </c>
      <c r="BF10" s="100">
        <f>BD10/BE10</f>
        <v>5.0473186119873815E-2</v>
      </c>
      <c r="BG10" s="37">
        <v>147</v>
      </c>
      <c r="BH10" s="104">
        <f>'Población Badajoz'!F12</f>
        <v>3066</v>
      </c>
      <c r="BI10" s="100">
        <f>BG10/BH10</f>
        <v>4.7945205479452052E-2</v>
      </c>
      <c r="BJ10" s="37">
        <v>168</v>
      </c>
      <c r="BK10" s="104">
        <f>'Población Badajoz'!E12</f>
        <v>3170</v>
      </c>
      <c r="BL10" s="100">
        <f>BJ10/BK10</f>
        <v>5.2996845425867509E-2</v>
      </c>
      <c r="BM10" s="37">
        <v>146</v>
      </c>
      <c r="BN10" s="104">
        <f>'Población Badajoz'!F12</f>
        <v>3066</v>
      </c>
      <c r="BO10" s="100">
        <f>BM10/BN10</f>
        <v>4.7619047619047616E-2</v>
      </c>
      <c r="BP10" s="37">
        <v>161</v>
      </c>
      <c r="BQ10" s="104">
        <f>'Población Badajoz'!E12</f>
        <v>3170</v>
      </c>
      <c r="BR10" s="100">
        <f>BP10/BQ10</f>
        <v>5.0788643533123026E-2</v>
      </c>
      <c r="BS10" s="37">
        <v>137</v>
      </c>
      <c r="BT10" s="104">
        <f>'Población Badajoz'!F12</f>
        <v>3066</v>
      </c>
      <c r="BU10" s="100">
        <f>BS10/BT10</f>
        <v>4.4683626875407695E-2</v>
      </c>
    </row>
    <row r="11" spans="1:73" x14ac:dyDescent="0.2">
      <c r="A11" s="33" t="s">
        <v>8</v>
      </c>
      <c r="B11" s="37">
        <v>416</v>
      </c>
      <c r="C11" s="104">
        <f>'Población Badajoz'!E13</f>
        <v>3965</v>
      </c>
      <c r="D11" s="100">
        <f t="shared" ref="D11:D19" si="0">B11/C11</f>
        <v>0.10491803278688525</v>
      </c>
      <c r="E11" s="37">
        <v>425</v>
      </c>
      <c r="F11" s="104">
        <f>'Población Badajoz'!F13</f>
        <v>3865</v>
      </c>
      <c r="G11" s="100">
        <f t="shared" ref="G11:G20" si="1">E11/F11</f>
        <v>0.10996119016817593</v>
      </c>
      <c r="H11" s="37">
        <v>446</v>
      </c>
      <c r="I11" s="104">
        <f>'Población Badajoz'!E13</f>
        <v>3965</v>
      </c>
      <c r="J11" s="100">
        <f t="shared" ref="J11:J20" si="2">H11/I11</f>
        <v>0.11248423707440101</v>
      </c>
      <c r="K11" s="37">
        <v>433</v>
      </c>
      <c r="L11" s="104">
        <f>'Población Badajoz'!F13</f>
        <v>3865</v>
      </c>
      <c r="M11" s="100">
        <f t="shared" ref="M11:M20" si="3">K11/L11</f>
        <v>0.11203104786545925</v>
      </c>
      <c r="N11" s="124">
        <v>476</v>
      </c>
      <c r="O11" s="104">
        <f>'Población Badajoz'!E13</f>
        <v>3965</v>
      </c>
      <c r="P11" s="100">
        <f t="shared" ref="P11:P20" si="4">N11/O11</f>
        <v>0.12005044136191677</v>
      </c>
      <c r="Q11" s="124">
        <v>484</v>
      </c>
      <c r="R11" s="104">
        <f>'Población Badajoz'!F13</f>
        <v>3865</v>
      </c>
      <c r="S11" s="100">
        <f t="shared" ref="S11:S20" si="5">Q11/R11</f>
        <v>0.12522639068564037</v>
      </c>
      <c r="T11" s="104">
        <v>519</v>
      </c>
      <c r="U11" s="104">
        <f>'Población Badajoz'!E13</f>
        <v>3965</v>
      </c>
      <c r="V11" s="100">
        <f t="shared" ref="V11:V20" si="6">T11/U11</f>
        <v>0.13089533417402269</v>
      </c>
      <c r="W11" s="104">
        <v>516</v>
      </c>
      <c r="X11" s="104">
        <f>'Población Badajoz'!F13</f>
        <v>3865</v>
      </c>
      <c r="Y11" s="100">
        <f t="shared" ref="Y11:Y20" si="7">W11/X11</f>
        <v>0.13350582147477361</v>
      </c>
      <c r="Z11" s="104">
        <v>507</v>
      </c>
      <c r="AA11" s="104">
        <f>'Población Badajoz'!E13</f>
        <v>3965</v>
      </c>
      <c r="AB11" s="100">
        <f t="shared" ref="AB11:AB20" si="8">Z11/AA11</f>
        <v>0.12786885245901639</v>
      </c>
      <c r="AC11" s="104">
        <v>527</v>
      </c>
      <c r="AD11" s="104">
        <f>'Población Badajoz'!F13</f>
        <v>3865</v>
      </c>
      <c r="AE11" s="100">
        <f t="shared" ref="AE11:AE19" si="9">AC11/AD11</f>
        <v>0.13635187580853816</v>
      </c>
      <c r="AF11" s="104">
        <v>454</v>
      </c>
      <c r="AG11" s="104">
        <f>'Población Badajoz'!E13</f>
        <v>3965</v>
      </c>
      <c r="AH11" s="100">
        <f t="shared" ref="AH11:AH19" si="10">AF11/AG11</f>
        <v>0.11450189155107188</v>
      </c>
      <c r="AI11" s="104">
        <v>500</v>
      </c>
      <c r="AJ11" s="104">
        <f>'Población Badajoz'!F13</f>
        <v>3865</v>
      </c>
      <c r="AK11" s="100">
        <f t="shared" ref="AK11:AK20" si="11">AI11/AJ11</f>
        <v>0.12936610608020699</v>
      </c>
      <c r="AL11" s="37">
        <v>464</v>
      </c>
      <c r="AM11" s="104">
        <f>'Población Badajoz'!E13</f>
        <v>3965</v>
      </c>
      <c r="AN11" s="100">
        <f t="shared" ref="AN11:AN20" si="12">AL11/AM11</f>
        <v>0.11702395964691047</v>
      </c>
      <c r="AO11" s="37">
        <v>496</v>
      </c>
      <c r="AP11" s="104">
        <f>'Población Badajoz'!F13</f>
        <v>3865</v>
      </c>
      <c r="AQ11" s="100">
        <f t="shared" ref="AQ11:AQ19" si="13">AO11/AP11</f>
        <v>0.12833117723156534</v>
      </c>
      <c r="AR11" s="37">
        <v>462</v>
      </c>
      <c r="AS11" s="104">
        <f>'Población Badajoz'!E13</f>
        <v>3965</v>
      </c>
      <c r="AT11" s="100">
        <f t="shared" ref="AT11:AT19" si="14">AR11/AS11</f>
        <v>0.11651954602774275</v>
      </c>
      <c r="AU11" s="37">
        <v>512</v>
      </c>
      <c r="AV11" s="104">
        <f>'Población Badajoz'!F13</f>
        <v>3865</v>
      </c>
      <c r="AW11" s="100">
        <f t="shared" ref="AW11:AW19" si="15">AU11/AV11</f>
        <v>0.13247089262613196</v>
      </c>
      <c r="AX11" s="37">
        <v>459</v>
      </c>
      <c r="AY11" s="104">
        <f>'Población Badajoz'!E13</f>
        <v>3965</v>
      </c>
      <c r="AZ11" s="100">
        <f t="shared" ref="AZ11:AZ19" si="16">AX11/AY11</f>
        <v>0.11576292559899118</v>
      </c>
      <c r="BA11" s="37">
        <v>530</v>
      </c>
      <c r="BB11" s="104">
        <f>'Población Badajoz'!F13</f>
        <v>3865</v>
      </c>
      <c r="BC11" s="100">
        <f t="shared" ref="BC11:BC19" si="17">BA11/BB11</f>
        <v>0.1371280724450194</v>
      </c>
      <c r="BD11" s="37">
        <v>505</v>
      </c>
      <c r="BE11" s="104">
        <f>'Población Badajoz'!E13</f>
        <v>3965</v>
      </c>
      <c r="BF11" s="100">
        <f t="shared" ref="BF11:BF20" si="18">BD11/BE11</f>
        <v>0.12736443883984869</v>
      </c>
      <c r="BG11" s="37">
        <v>534</v>
      </c>
      <c r="BH11" s="104">
        <f>'Población Badajoz'!F13</f>
        <v>3865</v>
      </c>
      <c r="BI11" s="100">
        <f t="shared" ref="BI11:BI20" si="19">BG11/BH11</f>
        <v>0.13816300129366105</v>
      </c>
      <c r="BJ11" s="37">
        <v>515</v>
      </c>
      <c r="BK11" s="104">
        <f>'Población Badajoz'!E13</f>
        <v>3965</v>
      </c>
      <c r="BL11" s="100">
        <f t="shared" ref="BL11:BL20" si="20">BJ11/BK11</f>
        <v>0.12988650693568726</v>
      </c>
      <c r="BM11" s="37">
        <v>550</v>
      </c>
      <c r="BN11" s="104">
        <f>'Población Badajoz'!F13</f>
        <v>3865</v>
      </c>
      <c r="BO11" s="100">
        <f t="shared" ref="BO11:BO20" si="21">BM11/BN11</f>
        <v>0.14230271668822769</v>
      </c>
      <c r="BP11" s="37">
        <v>522</v>
      </c>
      <c r="BQ11" s="104">
        <f>'Población Badajoz'!E13</f>
        <v>3965</v>
      </c>
      <c r="BR11" s="100">
        <f t="shared" ref="BR11:BR20" si="22">BP11/BQ11</f>
        <v>0.13165195460277426</v>
      </c>
      <c r="BS11" s="37">
        <v>545</v>
      </c>
      <c r="BT11" s="104">
        <f>'Población Badajoz'!F13</f>
        <v>3865</v>
      </c>
      <c r="BU11" s="100">
        <f t="shared" ref="BU11:BU19" si="23">BS11/BT11</f>
        <v>0.14100905562742561</v>
      </c>
    </row>
    <row r="12" spans="1:73" x14ac:dyDescent="0.2">
      <c r="A12" s="33" t="s">
        <v>9</v>
      </c>
      <c r="B12" s="37">
        <v>654</v>
      </c>
      <c r="C12" s="104">
        <f>'Población Badajoz'!E14</f>
        <v>4460</v>
      </c>
      <c r="D12" s="100">
        <f t="shared" si="0"/>
        <v>0.14663677130044844</v>
      </c>
      <c r="E12" s="37">
        <v>819</v>
      </c>
      <c r="F12" s="104">
        <f>'Población Badajoz'!F14</f>
        <v>4273</v>
      </c>
      <c r="G12" s="100">
        <f t="shared" si="1"/>
        <v>0.19166861689679382</v>
      </c>
      <c r="H12" s="37">
        <v>669</v>
      </c>
      <c r="I12" s="104">
        <f>'Población Badajoz'!E14</f>
        <v>4460</v>
      </c>
      <c r="J12" s="100">
        <f t="shared" si="2"/>
        <v>0.15</v>
      </c>
      <c r="K12" s="37">
        <v>868</v>
      </c>
      <c r="L12" s="104">
        <f>'Población Badajoz'!F14</f>
        <v>4273</v>
      </c>
      <c r="M12" s="100">
        <f t="shared" si="3"/>
        <v>0.20313597004446524</v>
      </c>
      <c r="N12" s="124">
        <v>731</v>
      </c>
      <c r="O12" s="104">
        <f>'Población Badajoz'!E14</f>
        <v>4460</v>
      </c>
      <c r="P12" s="100">
        <f t="shared" si="4"/>
        <v>0.16390134529147982</v>
      </c>
      <c r="Q12" s="124">
        <v>946</v>
      </c>
      <c r="R12" s="104">
        <f>'Población Badajoz'!F14</f>
        <v>4273</v>
      </c>
      <c r="S12" s="100">
        <f t="shared" si="5"/>
        <v>0.22139012403463609</v>
      </c>
      <c r="T12" s="104">
        <v>789</v>
      </c>
      <c r="U12" s="104">
        <f>'Población Badajoz'!E14</f>
        <v>4460</v>
      </c>
      <c r="V12" s="100">
        <f t="shared" si="6"/>
        <v>0.17690582959641254</v>
      </c>
      <c r="W12" s="104">
        <v>1015</v>
      </c>
      <c r="X12" s="104">
        <f>'Población Badajoz'!F14</f>
        <v>4273</v>
      </c>
      <c r="Y12" s="100">
        <f t="shared" si="7"/>
        <v>0.23753802948747951</v>
      </c>
      <c r="Z12" s="104">
        <v>777</v>
      </c>
      <c r="AA12" s="104">
        <f>'Población Badajoz'!E14</f>
        <v>4460</v>
      </c>
      <c r="AB12" s="100">
        <f t="shared" si="8"/>
        <v>0.17421524663677129</v>
      </c>
      <c r="AC12" s="104">
        <v>1028</v>
      </c>
      <c r="AD12" s="104">
        <f>'Población Badajoz'!F14</f>
        <v>4273</v>
      </c>
      <c r="AE12" s="100">
        <f t="shared" si="9"/>
        <v>0.24058038848584132</v>
      </c>
      <c r="AF12" s="104">
        <v>709</v>
      </c>
      <c r="AG12" s="104">
        <f>'Población Badajoz'!E14</f>
        <v>4460</v>
      </c>
      <c r="AH12" s="100">
        <f t="shared" si="10"/>
        <v>0.15896860986547084</v>
      </c>
      <c r="AI12" s="104">
        <v>977</v>
      </c>
      <c r="AJ12" s="104">
        <f>'Población Badajoz'!F14</f>
        <v>4273</v>
      </c>
      <c r="AK12" s="100">
        <f t="shared" si="11"/>
        <v>0.22864498010765269</v>
      </c>
      <c r="AL12" s="37">
        <v>681</v>
      </c>
      <c r="AM12" s="104">
        <f>'Población Badajoz'!E14</f>
        <v>4460</v>
      </c>
      <c r="AN12" s="100">
        <f t="shared" si="12"/>
        <v>0.15269058295964125</v>
      </c>
      <c r="AO12" s="37">
        <v>969</v>
      </c>
      <c r="AP12" s="104">
        <f>'Población Badajoz'!F14</f>
        <v>4273</v>
      </c>
      <c r="AQ12" s="100">
        <f t="shared" si="13"/>
        <v>0.2267727591855839</v>
      </c>
      <c r="AR12" s="37">
        <v>716</v>
      </c>
      <c r="AS12" s="104">
        <f>'Población Badajoz'!E14</f>
        <v>4460</v>
      </c>
      <c r="AT12" s="100">
        <f t="shared" si="14"/>
        <v>0.16053811659192826</v>
      </c>
      <c r="AU12" s="37">
        <v>956</v>
      </c>
      <c r="AV12" s="104">
        <f>'Población Badajoz'!F14</f>
        <v>4273</v>
      </c>
      <c r="AW12" s="100">
        <f>AU12/AV12</f>
        <v>0.22373040018722209</v>
      </c>
      <c r="AX12" s="37">
        <v>704</v>
      </c>
      <c r="AY12" s="104">
        <f>'Población Badajoz'!E14</f>
        <v>4460</v>
      </c>
      <c r="AZ12" s="100">
        <f t="shared" si="16"/>
        <v>0.15784753363228698</v>
      </c>
      <c r="BA12" s="37">
        <v>909</v>
      </c>
      <c r="BB12" s="104">
        <f>'Población Badajoz'!F14</f>
        <v>4273</v>
      </c>
      <c r="BC12" s="100">
        <f t="shared" si="17"/>
        <v>0.21273110227006786</v>
      </c>
      <c r="BD12" s="37">
        <v>724</v>
      </c>
      <c r="BE12" s="104">
        <f>'Población Badajoz'!E14</f>
        <v>4460</v>
      </c>
      <c r="BF12" s="100">
        <f t="shared" si="18"/>
        <v>0.16233183856502242</v>
      </c>
      <c r="BG12" s="37">
        <v>901</v>
      </c>
      <c r="BH12" s="104">
        <f>'Población Badajoz'!F14</f>
        <v>4273</v>
      </c>
      <c r="BI12" s="100">
        <f t="shared" si="19"/>
        <v>0.21085888134799907</v>
      </c>
      <c r="BJ12" s="37">
        <v>761</v>
      </c>
      <c r="BK12" s="104">
        <f>'Población Badajoz'!E14</f>
        <v>4460</v>
      </c>
      <c r="BL12" s="100">
        <f t="shared" si="20"/>
        <v>0.17062780269058295</v>
      </c>
      <c r="BM12" s="37">
        <v>912</v>
      </c>
      <c r="BN12" s="104">
        <f>'Población Badajoz'!F14</f>
        <v>4273</v>
      </c>
      <c r="BO12" s="100">
        <f t="shared" si="21"/>
        <v>0.21343318511584367</v>
      </c>
      <c r="BP12" s="37">
        <v>765</v>
      </c>
      <c r="BQ12" s="104">
        <f>'Población Badajoz'!E14</f>
        <v>4460</v>
      </c>
      <c r="BR12" s="100">
        <f t="shared" si="22"/>
        <v>0.17152466367713004</v>
      </c>
      <c r="BS12" s="37">
        <v>890</v>
      </c>
      <c r="BT12" s="104">
        <f>'Población Badajoz'!F14</f>
        <v>4273</v>
      </c>
      <c r="BU12" s="100">
        <f t="shared" si="23"/>
        <v>0.20828457758015445</v>
      </c>
    </row>
    <row r="13" spans="1:73" x14ac:dyDescent="0.2">
      <c r="A13" s="33" t="s">
        <v>10</v>
      </c>
      <c r="B13" s="37">
        <v>634</v>
      </c>
      <c r="C13" s="104">
        <f>'Población Badajoz'!E15</f>
        <v>4870</v>
      </c>
      <c r="D13" s="100">
        <f t="shared" si="0"/>
        <v>0.13018480492813142</v>
      </c>
      <c r="E13" s="37">
        <v>976</v>
      </c>
      <c r="F13" s="104">
        <f>'Población Badajoz'!F15</f>
        <v>4861</v>
      </c>
      <c r="G13" s="100">
        <f t="shared" si="1"/>
        <v>0.20078173215387779</v>
      </c>
      <c r="H13" s="37">
        <v>620</v>
      </c>
      <c r="I13" s="104">
        <f>'Población Badajoz'!E15</f>
        <v>4870</v>
      </c>
      <c r="J13" s="100">
        <f t="shared" si="2"/>
        <v>0.12731006160164271</v>
      </c>
      <c r="K13" s="37">
        <v>988</v>
      </c>
      <c r="L13" s="104">
        <f>'Población Badajoz'!F15</f>
        <v>4861</v>
      </c>
      <c r="M13" s="100">
        <f t="shared" si="3"/>
        <v>0.20325036000822877</v>
      </c>
      <c r="N13" s="124">
        <v>706</v>
      </c>
      <c r="O13" s="104">
        <f>'Población Badajoz'!E15</f>
        <v>4870</v>
      </c>
      <c r="P13" s="100">
        <f t="shared" si="4"/>
        <v>0.14496919917864476</v>
      </c>
      <c r="Q13" s="124">
        <v>1065</v>
      </c>
      <c r="R13" s="104">
        <f>'Población Badajoz'!F15</f>
        <v>4861</v>
      </c>
      <c r="S13" s="100">
        <f t="shared" si="5"/>
        <v>0.21909072207364741</v>
      </c>
      <c r="T13" s="104">
        <v>767</v>
      </c>
      <c r="U13" s="104">
        <f>'Población Badajoz'!E15</f>
        <v>4870</v>
      </c>
      <c r="V13" s="100">
        <f t="shared" si="6"/>
        <v>0.15749486652977412</v>
      </c>
      <c r="W13" s="104">
        <v>1106</v>
      </c>
      <c r="X13" s="104">
        <f>'Población Badajoz'!F15</f>
        <v>4861</v>
      </c>
      <c r="Y13" s="100">
        <f t="shared" si="7"/>
        <v>0.22752520057601316</v>
      </c>
      <c r="Z13" s="104">
        <v>734</v>
      </c>
      <c r="AA13" s="104">
        <f>'Población Badajoz'!E15</f>
        <v>4870</v>
      </c>
      <c r="AB13" s="100">
        <f t="shared" si="8"/>
        <v>0.15071868583162218</v>
      </c>
      <c r="AC13" s="104">
        <v>1103</v>
      </c>
      <c r="AD13" s="104">
        <f>'Población Badajoz'!F15</f>
        <v>4861</v>
      </c>
      <c r="AE13" s="100">
        <f t="shared" si="9"/>
        <v>0.22690804361242542</v>
      </c>
      <c r="AF13" s="104">
        <v>697</v>
      </c>
      <c r="AG13" s="104">
        <f>'Población Badajoz'!E15</f>
        <v>4870</v>
      </c>
      <c r="AH13" s="100">
        <f t="shared" si="10"/>
        <v>0.1431211498973306</v>
      </c>
      <c r="AI13" s="104">
        <v>1071</v>
      </c>
      <c r="AJ13" s="104">
        <f>'Población Badajoz'!F15</f>
        <v>4861</v>
      </c>
      <c r="AK13" s="100">
        <f t="shared" si="11"/>
        <v>0.22032503600082287</v>
      </c>
      <c r="AL13" s="37">
        <v>698</v>
      </c>
      <c r="AM13" s="104">
        <f>'Población Badajoz'!E15</f>
        <v>4870</v>
      </c>
      <c r="AN13" s="100">
        <f t="shared" si="12"/>
        <v>0.1433264887063655</v>
      </c>
      <c r="AO13" s="37">
        <v>1049</v>
      </c>
      <c r="AP13" s="104">
        <f>'Población Badajoz'!F15</f>
        <v>4861</v>
      </c>
      <c r="AQ13" s="100">
        <f t="shared" si="13"/>
        <v>0.21579921826784612</v>
      </c>
      <c r="AR13" s="37">
        <v>672</v>
      </c>
      <c r="AS13" s="104">
        <f>'Población Badajoz'!E15</f>
        <v>4870</v>
      </c>
      <c r="AT13" s="100">
        <f t="shared" si="14"/>
        <v>0.13798767967145792</v>
      </c>
      <c r="AU13" s="37">
        <v>1059</v>
      </c>
      <c r="AV13" s="104">
        <f>'Población Badajoz'!F15</f>
        <v>4861</v>
      </c>
      <c r="AW13" s="100">
        <f t="shared" si="15"/>
        <v>0.21785640814647192</v>
      </c>
      <c r="AX13" s="37">
        <v>654</v>
      </c>
      <c r="AY13" s="104">
        <f>'Población Badajoz'!E15</f>
        <v>4870</v>
      </c>
      <c r="AZ13" s="100">
        <f t="shared" si="16"/>
        <v>0.13429158110882958</v>
      </c>
      <c r="BA13" s="37">
        <v>1024</v>
      </c>
      <c r="BB13" s="104">
        <f>'Población Badajoz'!F15</f>
        <v>4861</v>
      </c>
      <c r="BC13" s="100">
        <f t="shared" si="17"/>
        <v>0.21065624357128163</v>
      </c>
      <c r="BD13" s="37">
        <v>695</v>
      </c>
      <c r="BE13" s="104">
        <f>'Población Badajoz'!E15</f>
        <v>4870</v>
      </c>
      <c r="BF13" s="100">
        <f t="shared" si="18"/>
        <v>0.14271047227926079</v>
      </c>
      <c r="BG13" s="37">
        <v>1022</v>
      </c>
      <c r="BH13" s="104">
        <f>'Población Badajoz'!F15</f>
        <v>4861</v>
      </c>
      <c r="BI13" s="100">
        <f t="shared" si="19"/>
        <v>0.21024480559555647</v>
      </c>
      <c r="BJ13" s="37">
        <v>709</v>
      </c>
      <c r="BK13" s="104">
        <f>'Población Badajoz'!E15</f>
        <v>4870</v>
      </c>
      <c r="BL13" s="100">
        <f t="shared" si="20"/>
        <v>0.1455852156057495</v>
      </c>
      <c r="BM13" s="37">
        <v>1033</v>
      </c>
      <c r="BN13" s="104">
        <f>'Población Badajoz'!F15</f>
        <v>4861</v>
      </c>
      <c r="BO13" s="100">
        <f t="shared" si="21"/>
        <v>0.21250771446204483</v>
      </c>
      <c r="BP13" s="37">
        <v>735</v>
      </c>
      <c r="BQ13" s="104">
        <f>'Población Badajoz'!E15</f>
        <v>4870</v>
      </c>
      <c r="BR13" s="100">
        <f t="shared" si="22"/>
        <v>0.15092402464065707</v>
      </c>
      <c r="BS13" s="37">
        <v>1000</v>
      </c>
      <c r="BT13" s="104">
        <f>'Población Badajoz'!F15</f>
        <v>4861</v>
      </c>
      <c r="BU13" s="100">
        <f t="shared" si="23"/>
        <v>0.20571898786257972</v>
      </c>
    </row>
    <row r="14" spans="1:73" x14ac:dyDescent="0.2">
      <c r="A14" s="33" t="s">
        <v>11</v>
      </c>
      <c r="B14" s="37">
        <v>633</v>
      </c>
      <c r="C14" s="104">
        <f>'Población Badajoz'!E16</f>
        <v>5579</v>
      </c>
      <c r="D14" s="100">
        <f t="shared" si="0"/>
        <v>0.113461193762323</v>
      </c>
      <c r="E14" s="37">
        <v>1024</v>
      </c>
      <c r="F14" s="104">
        <f>'Población Badajoz'!F16</f>
        <v>5787</v>
      </c>
      <c r="G14" s="100">
        <f t="shared" si="1"/>
        <v>0.17694833246932781</v>
      </c>
      <c r="H14" s="37">
        <v>621</v>
      </c>
      <c r="I14" s="104">
        <f>'Población Badajoz'!E16</f>
        <v>5579</v>
      </c>
      <c r="J14" s="100">
        <f t="shared" si="2"/>
        <v>0.11131027065782398</v>
      </c>
      <c r="K14" s="37">
        <v>1022</v>
      </c>
      <c r="L14" s="104">
        <f>'Población Badajoz'!F16</f>
        <v>5787</v>
      </c>
      <c r="M14" s="100">
        <f t="shared" si="3"/>
        <v>0.17660273025747364</v>
      </c>
      <c r="N14" s="124">
        <v>690</v>
      </c>
      <c r="O14" s="104">
        <f>'Población Badajoz'!E16</f>
        <v>5579</v>
      </c>
      <c r="P14" s="100">
        <f t="shared" si="4"/>
        <v>0.12367807850869332</v>
      </c>
      <c r="Q14" s="124">
        <v>1049</v>
      </c>
      <c r="R14" s="104">
        <f>'Población Badajoz'!F16</f>
        <v>5787</v>
      </c>
      <c r="S14" s="100">
        <f t="shared" si="5"/>
        <v>0.18126836011750475</v>
      </c>
      <c r="T14" s="104">
        <v>738</v>
      </c>
      <c r="U14" s="104">
        <f>'Población Badajoz'!E16</f>
        <v>5579</v>
      </c>
      <c r="V14" s="100">
        <f t="shared" si="6"/>
        <v>0.13228177092668936</v>
      </c>
      <c r="W14" s="104">
        <v>1109</v>
      </c>
      <c r="X14" s="104">
        <f>'Población Badajoz'!F16</f>
        <v>5787</v>
      </c>
      <c r="Y14" s="100">
        <f t="shared" si="7"/>
        <v>0.19163642647312942</v>
      </c>
      <c r="Z14" s="104">
        <v>715</v>
      </c>
      <c r="AA14" s="104">
        <f>'Población Badajoz'!E16</f>
        <v>5579</v>
      </c>
      <c r="AB14" s="100">
        <f t="shared" si="8"/>
        <v>0.12815916830973292</v>
      </c>
      <c r="AC14" s="104">
        <v>1107</v>
      </c>
      <c r="AD14" s="104">
        <f>'Población Badajoz'!F16</f>
        <v>5787</v>
      </c>
      <c r="AE14" s="100">
        <f t="shared" si="9"/>
        <v>0.19129082426127528</v>
      </c>
      <c r="AF14" s="104">
        <v>688</v>
      </c>
      <c r="AG14" s="104">
        <f>'Población Badajoz'!E16</f>
        <v>5579</v>
      </c>
      <c r="AH14" s="100">
        <f t="shared" si="10"/>
        <v>0.12331959132461015</v>
      </c>
      <c r="AI14" s="104">
        <v>1099</v>
      </c>
      <c r="AJ14" s="104">
        <f>'Población Badajoz'!F16</f>
        <v>5787</v>
      </c>
      <c r="AK14" s="100">
        <f t="shared" si="11"/>
        <v>0.18990841541385864</v>
      </c>
      <c r="AL14" s="37">
        <v>672</v>
      </c>
      <c r="AM14" s="104">
        <f>'Población Badajoz'!E16</f>
        <v>5579</v>
      </c>
      <c r="AN14" s="100">
        <f t="shared" si="12"/>
        <v>0.12045169385194479</v>
      </c>
      <c r="AO14" s="37">
        <v>1085</v>
      </c>
      <c r="AP14" s="104">
        <f>'Población Badajoz'!F16</f>
        <v>5787</v>
      </c>
      <c r="AQ14" s="100">
        <f t="shared" si="13"/>
        <v>0.18748919993087956</v>
      </c>
      <c r="AR14" s="37">
        <v>654</v>
      </c>
      <c r="AS14" s="104">
        <f>'Población Badajoz'!E16</f>
        <v>5579</v>
      </c>
      <c r="AT14" s="100">
        <f t="shared" si="14"/>
        <v>0.11722530919519628</v>
      </c>
      <c r="AU14" s="37">
        <v>1053</v>
      </c>
      <c r="AV14" s="104">
        <f>'Población Badajoz'!F16</f>
        <v>5787</v>
      </c>
      <c r="AW14" s="100">
        <f t="shared" si="15"/>
        <v>0.18195956454121306</v>
      </c>
      <c r="AX14" s="37">
        <v>624</v>
      </c>
      <c r="AY14" s="104">
        <f>'Población Badajoz'!E16</f>
        <v>5579</v>
      </c>
      <c r="AZ14" s="100">
        <f t="shared" si="16"/>
        <v>0.11184800143394874</v>
      </c>
      <c r="BA14" s="37">
        <v>1047</v>
      </c>
      <c r="BB14" s="104">
        <f>'Población Badajoz'!F16</f>
        <v>5787</v>
      </c>
      <c r="BC14" s="100">
        <f t="shared" si="17"/>
        <v>0.1809227579056506</v>
      </c>
      <c r="BD14" s="37">
        <v>650</v>
      </c>
      <c r="BE14" s="104">
        <f>'Población Badajoz'!E16</f>
        <v>5579</v>
      </c>
      <c r="BF14" s="100">
        <f t="shared" si="18"/>
        <v>0.11650833482702994</v>
      </c>
      <c r="BG14" s="37">
        <v>1024</v>
      </c>
      <c r="BH14" s="104">
        <f>'Población Badajoz'!F16</f>
        <v>5787</v>
      </c>
      <c r="BI14" s="100">
        <f t="shared" si="19"/>
        <v>0.17694833246932781</v>
      </c>
      <c r="BJ14" s="37">
        <v>643</v>
      </c>
      <c r="BK14" s="104">
        <f>'Población Badajoz'!E16</f>
        <v>5579</v>
      </c>
      <c r="BL14" s="100">
        <f t="shared" si="20"/>
        <v>0.11525362968273885</v>
      </c>
      <c r="BM14" s="37">
        <v>1030</v>
      </c>
      <c r="BN14" s="104">
        <f>'Población Badajoz'!F16</f>
        <v>5787</v>
      </c>
      <c r="BO14" s="100">
        <f t="shared" si="21"/>
        <v>0.17798513910489028</v>
      </c>
      <c r="BP14" s="37">
        <v>666</v>
      </c>
      <c r="BQ14" s="104">
        <f>'Población Badajoz'!E16</f>
        <v>5579</v>
      </c>
      <c r="BR14" s="100">
        <f t="shared" si="22"/>
        <v>0.11937623229969528</v>
      </c>
      <c r="BS14" s="37">
        <v>1041</v>
      </c>
      <c r="BT14" s="104">
        <f>'Población Badajoz'!F16</f>
        <v>5787</v>
      </c>
      <c r="BU14" s="100">
        <f t="shared" si="23"/>
        <v>0.17988595127008813</v>
      </c>
    </row>
    <row r="15" spans="1:73" x14ac:dyDescent="0.2">
      <c r="A15" s="33" t="s">
        <v>12</v>
      </c>
      <c r="B15" s="37">
        <v>668</v>
      </c>
      <c r="C15" s="104">
        <f>'Población Badajoz'!E17</f>
        <v>6335</v>
      </c>
      <c r="D15" s="100">
        <f t="shared" si="0"/>
        <v>0.10544593528018942</v>
      </c>
      <c r="E15" s="37">
        <v>1102</v>
      </c>
      <c r="F15" s="104">
        <f>'Población Badajoz'!F17</f>
        <v>6451</v>
      </c>
      <c r="G15" s="100">
        <f t="shared" si="1"/>
        <v>0.1708262284917067</v>
      </c>
      <c r="H15" s="37">
        <v>641</v>
      </c>
      <c r="I15" s="104">
        <f>'Población Badajoz'!E17</f>
        <v>6335</v>
      </c>
      <c r="J15" s="100">
        <f t="shared" si="2"/>
        <v>0.10118389897395422</v>
      </c>
      <c r="K15" s="37">
        <v>1097</v>
      </c>
      <c r="L15" s="104">
        <f>'Población Badajoz'!F17</f>
        <v>6451</v>
      </c>
      <c r="M15" s="100">
        <f t="shared" si="3"/>
        <v>0.17005115485971167</v>
      </c>
      <c r="N15" s="124">
        <v>732</v>
      </c>
      <c r="O15" s="104">
        <f>'Población Badajoz'!E17</f>
        <v>6335</v>
      </c>
      <c r="P15" s="100">
        <f t="shared" si="4"/>
        <v>0.11554853985793212</v>
      </c>
      <c r="Q15" s="124">
        <v>1143</v>
      </c>
      <c r="R15" s="104">
        <f>'Población Badajoz'!F17</f>
        <v>6451</v>
      </c>
      <c r="S15" s="100">
        <f t="shared" si="5"/>
        <v>0.17718183227406603</v>
      </c>
      <c r="T15" s="104">
        <v>763</v>
      </c>
      <c r="U15" s="104">
        <f>'Población Badajoz'!E17</f>
        <v>6335</v>
      </c>
      <c r="V15" s="100">
        <f t="shared" si="6"/>
        <v>0.12044198895027625</v>
      </c>
      <c r="W15" s="104">
        <v>1176</v>
      </c>
      <c r="X15" s="104">
        <f>'Población Badajoz'!F17</f>
        <v>6451</v>
      </c>
      <c r="Y15" s="100">
        <f t="shared" si="7"/>
        <v>0.18229731824523329</v>
      </c>
      <c r="Z15" s="104">
        <v>738</v>
      </c>
      <c r="AA15" s="104">
        <f>'Población Badajoz'!E17</f>
        <v>6335</v>
      </c>
      <c r="AB15" s="100">
        <f t="shared" si="8"/>
        <v>0.11649565903709549</v>
      </c>
      <c r="AC15" s="104">
        <v>1185</v>
      </c>
      <c r="AD15" s="104">
        <f>'Población Badajoz'!F17</f>
        <v>6451</v>
      </c>
      <c r="AE15" s="100">
        <f t="shared" si="9"/>
        <v>0.18369245078282437</v>
      </c>
      <c r="AF15" s="104">
        <v>717</v>
      </c>
      <c r="AG15" s="104">
        <f>'Población Badajoz'!E17</f>
        <v>6335</v>
      </c>
      <c r="AH15" s="100">
        <f t="shared" si="10"/>
        <v>0.11318074191002368</v>
      </c>
      <c r="AI15" s="104">
        <v>1201</v>
      </c>
      <c r="AJ15" s="104">
        <f>'Población Badajoz'!F17</f>
        <v>6451</v>
      </c>
      <c r="AK15" s="100">
        <f t="shared" si="11"/>
        <v>0.18617268640520848</v>
      </c>
      <c r="AL15" s="37">
        <v>698</v>
      </c>
      <c r="AM15" s="104">
        <f>'Población Badajoz'!E17</f>
        <v>6335</v>
      </c>
      <c r="AN15" s="100">
        <f t="shared" si="12"/>
        <v>0.11018153117600632</v>
      </c>
      <c r="AO15" s="37">
        <v>1158</v>
      </c>
      <c r="AP15" s="104">
        <f>'Población Badajoz'!F17</f>
        <v>6451</v>
      </c>
      <c r="AQ15" s="100">
        <f t="shared" si="13"/>
        <v>0.17950705317005117</v>
      </c>
      <c r="AR15" s="37">
        <v>676</v>
      </c>
      <c r="AS15" s="104">
        <f>'Población Badajoz'!E17</f>
        <v>6335</v>
      </c>
      <c r="AT15" s="100">
        <f t="shared" si="14"/>
        <v>0.10670876085240726</v>
      </c>
      <c r="AU15" s="37">
        <v>1150</v>
      </c>
      <c r="AV15" s="104">
        <f>'Población Badajoz'!F17</f>
        <v>6451</v>
      </c>
      <c r="AW15" s="100">
        <f t="shared" si="15"/>
        <v>0.1782669353588591</v>
      </c>
      <c r="AX15" s="37">
        <v>687</v>
      </c>
      <c r="AY15" s="104">
        <f>'Población Badajoz'!E17</f>
        <v>6335</v>
      </c>
      <c r="AZ15" s="100">
        <f t="shared" si="16"/>
        <v>0.10844514601420678</v>
      </c>
      <c r="BA15" s="37">
        <v>1131</v>
      </c>
      <c r="BB15" s="104">
        <f>'Población Badajoz'!F17</f>
        <v>6451</v>
      </c>
      <c r="BC15" s="100">
        <f t="shared" si="17"/>
        <v>0.17532165555727794</v>
      </c>
      <c r="BD15" s="37">
        <v>699</v>
      </c>
      <c r="BE15" s="104">
        <f>'Población Badajoz'!E17</f>
        <v>6335</v>
      </c>
      <c r="BF15" s="100">
        <f t="shared" si="18"/>
        <v>0.11033938437253354</v>
      </c>
      <c r="BG15" s="37">
        <v>1145</v>
      </c>
      <c r="BH15" s="104">
        <f>'Población Badajoz'!F17</f>
        <v>6451</v>
      </c>
      <c r="BI15" s="100">
        <f t="shared" si="19"/>
        <v>0.17749186172686404</v>
      </c>
      <c r="BJ15" s="37">
        <v>710</v>
      </c>
      <c r="BK15" s="104">
        <f>'Población Badajoz'!E17</f>
        <v>6335</v>
      </c>
      <c r="BL15" s="100">
        <f t="shared" si="20"/>
        <v>0.11207576953433307</v>
      </c>
      <c r="BM15" s="37">
        <v>1129</v>
      </c>
      <c r="BN15" s="104">
        <f>'Población Badajoz'!F17</f>
        <v>6451</v>
      </c>
      <c r="BO15" s="100">
        <f t="shared" si="21"/>
        <v>0.17501162610447993</v>
      </c>
      <c r="BP15" s="37">
        <v>727</v>
      </c>
      <c r="BQ15" s="104">
        <f>'Población Badajoz'!E17</f>
        <v>6335</v>
      </c>
      <c r="BR15" s="100">
        <f t="shared" si="22"/>
        <v>0.11475927387529597</v>
      </c>
      <c r="BS15" s="37">
        <v>1136</v>
      </c>
      <c r="BT15" s="104">
        <f>'Población Badajoz'!F17</f>
        <v>6451</v>
      </c>
      <c r="BU15" s="100">
        <f t="shared" si="23"/>
        <v>0.17609672918927299</v>
      </c>
    </row>
    <row r="16" spans="1:73" x14ac:dyDescent="0.2">
      <c r="A16" s="33" t="s">
        <v>13</v>
      </c>
      <c r="B16" s="37">
        <v>745</v>
      </c>
      <c r="C16" s="104">
        <f>'Población Badajoz'!E18</f>
        <v>6103</v>
      </c>
      <c r="D16" s="100">
        <f t="shared" si="0"/>
        <v>0.12207111256758971</v>
      </c>
      <c r="E16" s="37">
        <v>1124</v>
      </c>
      <c r="F16" s="104">
        <f>'Población Badajoz'!F18</f>
        <v>6119</v>
      </c>
      <c r="G16" s="100">
        <f t="shared" si="1"/>
        <v>0.18369014544860271</v>
      </c>
      <c r="H16" s="37">
        <v>759</v>
      </c>
      <c r="I16" s="104">
        <f>'Población Badajoz'!E18</f>
        <v>6103</v>
      </c>
      <c r="J16" s="100">
        <f t="shared" si="2"/>
        <v>0.12436506636080616</v>
      </c>
      <c r="K16" s="37">
        <v>1133</v>
      </c>
      <c r="L16" s="104">
        <f>'Población Badajoz'!F18</f>
        <v>6119</v>
      </c>
      <c r="M16" s="100">
        <f t="shared" si="3"/>
        <v>0.185160974015362</v>
      </c>
      <c r="N16" s="124">
        <v>817</v>
      </c>
      <c r="O16" s="104">
        <f>'Población Badajoz'!E18</f>
        <v>6103</v>
      </c>
      <c r="P16" s="100">
        <f t="shared" si="4"/>
        <v>0.13386858921841718</v>
      </c>
      <c r="Q16" s="124">
        <v>1152</v>
      </c>
      <c r="R16" s="104">
        <f>'Población Badajoz'!F18</f>
        <v>6119</v>
      </c>
      <c r="S16" s="100">
        <f t="shared" si="5"/>
        <v>0.18826605654518713</v>
      </c>
      <c r="T16" s="104">
        <v>864</v>
      </c>
      <c r="U16" s="104">
        <f>'Población Badajoz'!E18</f>
        <v>6103</v>
      </c>
      <c r="V16" s="100">
        <f t="shared" si="6"/>
        <v>0.14156971980992955</v>
      </c>
      <c r="W16" s="104">
        <v>1176</v>
      </c>
      <c r="X16" s="104">
        <f>'Población Badajoz'!F18</f>
        <v>6119</v>
      </c>
      <c r="Y16" s="100">
        <f t="shared" si="7"/>
        <v>0.19218826605654518</v>
      </c>
      <c r="Z16" s="104">
        <v>815</v>
      </c>
      <c r="AA16" s="104">
        <f>'Población Badajoz'!E18</f>
        <v>6103</v>
      </c>
      <c r="AB16" s="100">
        <f t="shared" si="8"/>
        <v>0.13354088153367197</v>
      </c>
      <c r="AC16" s="104">
        <v>1175</v>
      </c>
      <c r="AD16" s="104">
        <f>'Población Badajoz'!F18</f>
        <v>6119</v>
      </c>
      <c r="AE16" s="100">
        <f t="shared" si="9"/>
        <v>0.19202484066023859</v>
      </c>
      <c r="AF16" s="104">
        <v>780</v>
      </c>
      <c r="AG16" s="104">
        <f>'Población Badajoz'!E18</f>
        <v>6103</v>
      </c>
      <c r="AH16" s="100">
        <f t="shared" si="10"/>
        <v>0.12780599705063084</v>
      </c>
      <c r="AI16" s="104">
        <v>1142</v>
      </c>
      <c r="AJ16" s="104">
        <f>'Población Badajoz'!F18</f>
        <v>6119</v>
      </c>
      <c r="AK16" s="100">
        <f t="shared" si="11"/>
        <v>0.18663180258212125</v>
      </c>
      <c r="AL16" s="37">
        <v>766</v>
      </c>
      <c r="AM16" s="104">
        <f>'Población Badajoz'!E18</f>
        <v>6103</v>
      </c>
      <c r="AN16" s="100">
        <f t="shared" si="12"/>
        <v>0.12551204325741439</v>
      </c>
      <c r="AO16" s="37">
        <v>1112</v>
      </c>
      <c r="AP16" s="104">
        <f>'Población Badajoz'!F18</f>
        <v>6119</v>
      </c>
      <c r="AQ16" s="100">
        <f t="shared" si="13"/>
        <v>0.18172904069292367</v>
      </c>
      <c r="AR16" s="37">
        <v>788</v>
      </c>
      <c r="AS16" s="104">
        <f>'Población Badajoz'!E18</f>
        <v>6103</v>
      </c>
      <c r="AT16" s="100">
        <f t="shared" si="14"/>
        <v>0.12911682778961167</v>
      </c>
      <c r="AU16" s="37">
        <v>1118</v>
      </c>
      <c r="AV16" s="104">
        <f>'Población Badajoz'!F18</f>
        <v>6119</v>
      </c>
      <c r="AW16" s="100">
        <f t="shared" si="15"/>
        <v>0.1827095930707632</v>
      </c>
      <c r="AX16" s="37">
        <v>788</v>
      </c>
      <c r="AY16" s="104">
        <f>'Población Badajoz'!E18</f>
        <v>6103</v>
      </c>
      <c r="AZ16" s="100">
        <f t="shared" si="16"/>
        <v>0.12911682778961167</v>
      </c>
      <c r="BA16" s="37">
        <v>1116</v>
      </c>
      <c r="BB16" s="104">
        <f>'Población Badajoz'!F18</f>
        <v>6119</v>
      </c>
      <c r="BC16" s="100">
        <f t="shared" si="17"/>
        <v>0.18238274227815002</v>
      </c>
      <c r="BD16" s="37">
        <v>803</v>
      </c>
      <c r="BE16" s="104">
        <f>'Población Badajoz'!E18</f>
        <v>6103</v>
      </c>
      <c r="BF16" s="100">
        <f t="shared" si="18"/>
        <v>0.13157463542520073</v>
      </c>
      <c r="BG16" s="37">
        <v>1156</v>
      </c>
      <c r="BH16" s="104">
        <f>'Población Badajoz'!F18</f>
        <v>6119</v>
      </c>
      <c r="BI16" s="100">
        <f t="shared" si="19"/>
        <v>0.18891975813041348</v>
      </c>
      <c r="BJ16" s="37">
        <v>797</v>
      </c>
      <c r="BK16" s="104">
        <f>'Población Badajoz'!E18</f>
        <v>6103</v>
      </c>
      <c r="BL16" s="100">
        <f t="shared" si="20"/>
        <v>0.13059151237096511</v>
      </c>
      <c r="BM16" s="37">
        <v>1155</v>
      </c>
      <c r="BN16" s="104">
        <f>'Población Badajoz'!F18</f>
        <v>6119</v>
      </c>
      <c r="BO16" s="100">
        <f t="shared" si="21"/>
        <v>0.18875633273410689</v>
      </c>
      <c r="BP16" s="37">
        <v>830</v>
      </c>
      <c r="BQ16" s="104">
        <f>'Población Badajoz'!E18</f>
        <v>6103</v>
      </c>
      <c r="BR16" s="100">
        <f t="shared" si="22"/>
        <v>0.13599868916926103</v>
      </c>
      <c r="BS16" s="37">
        <v>1165</v>
      </c>
      <c r="BT16" s="104">
        <f>'Población Badajoz'!F18</f>
        <v>6119</v>
      </c>
      <c r="BU16" s="100">
        <f t="shared" si="23"/>
        <v>0.19039058669717274</v>
      </c>
    </row>
    <row r="17" spans="1:73" x14ac:dyDescent="0.2">
      <c r="A17" s="33" t="s">
        <v>14</v>
      </c>
      <c r="B17" s="37">
        <v>750</v>
      </c>
      <c r="C17" s="104">
        <f>'Población Badajoz'!E19</f>
        <v>5582</v>
      </c>
      <c r="D17" s="100">
        <f t="shared" si="0"/>
        <v>0.13436044428520244</v>
      </c>
      <c r="E17" s="37">
        <v>1141</v>
      </c>
      <c r="F17" s="104">
        <f>'Población Badajoz'!F19</f>
        <v>5985</v>
      </c>
      <c r="G17" s="100">
        <f t="shared" si="1"/>
        <v>0.19064327485380117</v>
      </c>
      <c r="H17" s="37">
        <v>761</v>
      </c>
      <c r="I17" s="104">
        <f>'Población Badajoz'!E19</f>
        <v>5582</v>
      </c>
      <c r="J17" s="100">
        <f t="shared" si="2"/>
        <v>0.13633106413471874</v>
      </c>
      <c r="K17" s="37">
        <v>1143</v>
      </c>
      <c r="L17" s="104">
        <f>'Población Badajoz'!F19</f>
        <v>5985</v>
      </c>
      <c r="M17" s="100">
        <f t="shared" si="3"/>
        <v>0.19097744360902255</v>
      </c>
      <c r="N17" s="124">
        <v>804</v>
      </c>
      <c r="O17" s="104">
        <f>'Población Badajoz'!E19</f>
        <v>5582</v>
      </c>
      <c r="P17" s="100">
        <f t="shared" si="4"/>
        <v>0.14403439627373701</v>
      </c>
      <c r="Q17" s="124">
        <v>1154</v>
      </c>
      <c r="R17" s="104">
        <f>'Población Badajoz'!F19</f>
        <v>5985</v>
      </c>
      <c r="S17" s="100">
        <f t="shared" si="5"/>
        <v>0.19281537176274019</v>
      </c>
      <c r="T17" s="104">
        <v>832</v>
      </c>
      <c r="U17" s="104">
        <f>'Población Badajoz'!E19</f>
        <v>5582</v>
      </c>
      <c r="V17" s="100">
        <f t="shared" si="6"/>
        <v>0.14905051952705123</v>
      </c>
      <c r="W17" s="104">
        <v>1187</v>
      </c>
      <c r="X17" s="104">
        <f>'Población Badajoz'!F19</f>
        <v>5985</v>
      </c>
      <c r="Y17" s="100">
        <f t="shared" si="7"/>
        <v>0.19832915622389308</v>
      </c>
      <c r="Z17" s="104">
        <v>815</v>
      </c>
      <c r="AA17" s="104">
        <f>'Población Badajoz'!E19</f>
        <v>5582</v>
      </c>
      <c r="AB17" s="100">
        <f t="shared" si="8"/>
        <v>0.14600501612325331</v>
      </c>
      <c r="AC17" s="104">
        <v>1205</v>
      </c>
      <c r="AD17" s="104">
        <f>'Población Badajoz'!F19</f>
        <v>5985</v>
      </c>
      <c r="AE17" s="100">
        <f t="shared" si="9"/>
        <v>0.20133667502088554</v>
      </c>
      <c r="AF17" s="104">
        <v>812</v>
      </c>
      <c r="AG17" s="104">
        <f>'Población Badajoz'!E19</f>
        <v>5582</v>
      </c>
      <c r="AH17" s="100">
        <f t="shared" si="10"/>
        <v>0.14546757434611252</v>
      </c>
      <c r="AI17" s="104">
        <v>1221</v>
      </c>
      <c r="AJ17" s="104">
        <f>'Población Badajoz'!F19</f>
        <v>5985</v>
      </c>
      <c r="AK17" s="100">
        <f t="shared" si="11"/>
        <v>0.20401002506265664</v>
      </c>
      <c r="AL17" s="37">
        <v>764</v>
      </c>
      <c r="AM17" s="104">
        <f>'Población Badajoz'!E19</f>
        <v>5582</v>
      </c>
      <c r="AN17" s="100">
        <f t="shared" si="12"/>
        <v>0.13686850591185956</v>
      </c>
      <c r="AO17" s="37">
        <v>1184</v>
      </c>
      <c r="AP17" s="104">
        <f>'Población Badajoz'!F19</f>
        <v>5985</v>
      </c>
      <c r="AQ17" s="100">
        <f t="shared" si="13"/>
        <v>0.19782790309106099</v>
      </c>
      <c r="AR17" s="37">
        <v>760</v>
      </c>
      <c r="AS17" s="104">
        <f>'Población Badajoz'!E19</f>
        <v>5582</v>
      </c>
      <c r="AT17" s="100">
        <f t="shared" si="14"/>
        <v>0.1361519168756718</v>
      </c>
      <c r="AU17" s="37">
        <v>1173</v>
      </c>
      <c r="AV17" s="104">
        <f>'Población Badajoz'!F19</f>
        <v>5985</v>
      </c>
      <c r="AW17" s="100">
        <f t="shared" si="15"/>
        <v>0.19598997493734335</v>
      </c>
      <c r="AX17" s="37">
        <v>775</v>
      </c>
      <c r="AY17" s="104">
        <f>'Población Badajoz'!E19</f>
        <v>5582</v>
      </c>
      <c r="AZ17" s="100">
        <f t="shared" si="16"/>
        <v>0.13883912576137586</v>
      </c>
      <c r="BA17" s="37">
        <v>1175</v>
      </c>
      <c r="BB17" s="104">
        <f>'Población Badajoz'!F19</f>
        <v>5985</v>
      </c>
      <c r="BC17" s="100">
        <f t="shared" si="17"/>
        <v>0.19632414369256473</v>
      </c>
      <c r="BD17" s="37">
        <v>812</v>
      </c>
      <c r="BE17" s="104">
        <f>'Población Badajoz'!E19</f>
        <v>5582</v>
      </c>
      <c r="BF17" s="100">
        <f t="shared" si="18"/>
        <v>0.14546757434611252</v>
      </c>
      <c r="BG17" s="37">
        <v>1214</v>
      </c>
      <c r="BH17" s="104">
        <f>'Población Badajoz'!F19</f>
        <v>5985</v>
      </c>
      <c r="BI17" s="100">
        <f t="shared" si="19"/>
        <v>0.20284043441938179</v>
      </c>
      <c r="BJ17" s="37">
        <v>821</v>
      </c>
      <c r="BK17" s="104">
        <f>'Población Badajoz'!E19</f>
        <v>5582</v>
      </c>
      <c r="BL17" s="100">
        <f t="shared" si="20"/>
        <v>0.14707989967753493</v>
      </c>
      <c r="BM17" s="37">
        <v>1219</v>
      </c>
      <c r="BN17" s="104">
        <f>'Población Badajoz'!F19</f>
        <v>5985</v>
      </c>
      <c r="BO17" s="100">
        <f t="shared" si="21"/>
        <v>0.20367585630743526</v>
      </c>
      <c r="BP17" s="37">
        <v>836</v>
      </c>
      <c r="BQ17" s="104">
        <f>'Población Badajoz'!E19</f>
        <v>5582</v>
      </c>
      <c r="BR17" s="100">
        <f t="shared" si="22"/>
        <v>0.14976710856323899</v>
      </c>
      <c r="BS17" s="37">
        <v>1211</v>
      </c>
      <c r="BT17" s="104">
        <f>'Población Badajoz'!F19</f>
        <v>5985</v>
      </c>
      <c r="BU17" s="100">
        <f t="shared" si="23"/>
        <v>0.20233918128654971</v>
      </c>
    </row>
    <row r="18" spans="1:73" x14ac:dyDescent="0.2">
      <c r="A18" s="33" t="s">
        <v>15</v>
      </c>
      <c r="B18" s="37">
        <v>894</v>
      </c>
      <c r="C18" s="104">
        <f>'Población Badajoz'!E20</f>
        <v>5014</v>
      </c>
      <c r="D18" s="100">
        <f t="shared" si="0"/>
        <v>0.17830075787794175</v>
      </c>
      <c r="E18" s="37">
        <v>1035</v>
      </c>
      <c r="F18" s="104">
        <f>'Población Badajoz'!F20</f>
        <v>5585</v>
      </c>
      <c r="G18" s="100">
        <f t="shared" si="1"/>
        <v>0.18531781557743957</v>
      </c>
      <c r="H18" s="37">
        <v>870</v>
      </c>
      <c r="I18" s="104">
        <f>'Población Badajoz'!E20</f>
        <v>5014</v>
      </c>
      <c r="J18" s="100">
        <f t="shared" si="2"/>
        <v>0.17351416035101716</v>
      </c>
      <c r="K18" s="37">
        <v>1049</v>
      </c>
      <c r="L18" s="104">
        <f>'Población Badajoz'!F20</f>
        <v>5585</v>
      </c>
      <c r="M18" s="100">
        <f t="shared" si="3"/>
        <v>0.18782452999104746</v>
      </c>
      <c r="N18" s="124">
        <v>908</v>
      </c>
      <c r="O18" s="104">
        <f>'Población Badajoz'!E20</f>
        <v>5014</v>
      </c>
      <c r="P18" s="100">
        <f t="shared" si="4"/>
        <v>0.18109293976864779</v>
      </c>
      <c r="Q18" s="124">
        <v>1055</v>
      </c>
      <c r="R18" s="104">
        <f>'Población Badajoz'!F20</f>
        <v>5585</v>
      </c>
      <c r="S18" s="100">
        <f t="shared" si="5"/>
        <v>0.18889883616830797</v>
      </c>
      <c r="T18" s="104">
        <v>924</v>
      </c>
      <c r="U18" s="104">
        <f>'Población Badajoz'!E20</f>
        <v>5014</v>
      </c>
      <c r="V18" s="100">
        <f t="shared" si="6"/>
        <v>0.18428400478659754</v>
      </c>
      <c r="W18" s="104">
        <v>1066</v>
      </c>
      <c r="X18" s="104">
        <f>'Población Badajoz'!F20</f>
        <v>5585</v>
      </c>
      <c r="Y18" s="100">
        <f t="shared" si="7"/>
        <v>0.19086839749328557</v>
      </c>
      <c r="Z18" s="104">
        <v>920</v>
      </c>
      <c r="AA18" s="104">
        <f>'Población Badajoz'!E20</f>
        <v>5014</v>
      </c>
      <c r="AB18" s="100">
        <f t="shared" si="8"/>
        <v>0.1834862385321101</v>
      </c>
      <c r="AC18" s="104">
        <v>1069</v>
      </c>
      <c r="AD18" s="104">
        <f>'Población Badajoz'!F20</f>
        <v>5585</v>
      </c>
      <c r="AE18" s="100">
        <f t="shared" si="9"/>
        <v>0.19140555058191586</v>
      </c>
      <c r="AF18" s="104">
        <v>887</v>
      </c>
      <c r="AG18" s="104">
        <f>'Población Badajoz'!E20</f>
        <v>5014</v>
      </c>
      <c r="AH18" s="100">
        <f>AF18/AG18</f>
        <v>0.17690466693258874</v>
      </c>
      <c r="AI18" s="104">
        <v>1078</v>
      </c>
      <c r="AJ18" s="104">
        <f>'Población Badajoz'!F20</f>
        <v>5585</v>
      </c>
      <c r="AK18" s="100">
        <f t="shared" si="11"/>
        <v>0.19301700984780662</v>
      </c>
      <c r="AL18" s="37">
        <v>843</v>
      </c>
      <c r="AM18" s="104">
        <f>'Población Badajoz'!E20</f>
        <v>5014</v>
      </c>
      <c r="AN18" s="100">
        <f t="shared" si="12"/>
        <v>0.16812923813322697</v>
      </c>
      <c r="AO18" s="37">
        <v>1047</v>
      </c>
      <c r="AP18" s="104">
        <f>'Población Badajoz'!F20</f>
        <v>5585</v>
      </c>
      <c r="AQ18" s="100">
        <f t="shared" si="13"/>
        <v>0.18746642793196061</v>
      </c>
      <c r="AR18" s="37">
        <v>820</v>
      </c>
      <c r="AS18" s="104">
        <f>'Población Badajoz'!E20</f>
        <v>5014</v>
      </c>
      <c r="AT18" s="100">
        <f t="shared" si="14"/>
        <v>0.16354208216992422</v>
      </c>
      <c r="AU18" s="37">
        <v>1067</v>
      </c>
      <c r="AV18" s="104">
        <f>'Población Badajoz'!F20</f>
        <v>5585</v>
      </c>
      <c r="AW18" s="100">
        <f t="shared" si="15"/>
        <v>0.19104744852282901</v>
      </c>
      <c r="AX18" s="37">
        <v>816</v>
      </c>
      <c r="AY18" s="104">
        <f>'Población Badajoz'!E20</f>
        <v>5014</v>
      </c>
      <c r="AZ18" s="100">
        <f t="shared" si="16"/>
        <v>0.16274431591543678</v>
      </c>
      <c r="BA18" s="37">
        <v>1081</v>
      </c>
      <c r="BB18" s="104">
        <f>'Población Badajoz'!F20</f>
        <v>5585</v>
      </c>
      <c r="BC18" s="100">
        <f t="shared" si="17"/>
        <v>0.19355416293643687</v>
      </c>
      <c r="BD18" s="37">
        <v>852</v>
      </c>
      <c r="BE18" s="104">
        <f>'Población Badajoz'!E20</f>
        <v>5014</v>
      </c>
      <c r="BF18" s="100">
        <f t="shared" si="18"/>
        <v>0.16992421220582368</v>
      </c>
      <c r="BG18" s="37">
        <v>1105</v>
      </c>
      <c r="BH18" s="104">
        <f>'Población Badajoz'!F20</f>
        <v>5585</v>
      </c>
      <c r="BI18" s="100">
        <f t="shared" si="19"/>
        <v>0.19785138764547897</v>
      </c>
      <c r="BJ18" s="37">
        <v>851</v>
      </c>
      <c r="BK18" s="104">
        <f>'Población Badajoz'!E20</f>
        <v>5014</v>
      </c>
      <c r="BL18" s="100">
        <f t="shared" si="20"/>
        <v>0.16972477064220184</v>
      </c>
      <c r="BM18" s="37">
        <v>1094</v>
      </c>
      <c r="BN18" s="104">
        <f>'Población Badajoz'!F20</f>
        <v>5585</v>
      </c>
      <c r="BO18" s="100">
        <f t="shared" si="21"/>
        <v>0.19588182632050136</v>
      </c>
      <c r="BP18" s="37">
        <v>858</v>
      </c>
      <c r="BQ18" s="104">
        <f>'Población Badajoz'!E20</f>
        <v>5014</v>
      </c>
      <c r="BR18" s="100">
        <f t="shared" si="22"/>
        <v>0.17112086158755485</v>
      </c>
      <c r="BS18" s="37">
        <v>1122</v>
      </c>
      <c r="BT18" s="104">
        <f>'Población Badajoz'!F20</f>
        <v>5585</v>
      </c>
      <c r="BU18" s="100">
        <f t="shared" si="23"/>
        <v>0.20089525514771711</v>
      </c>
    </row>
    <row r="19" spans="1:73" x14ac:dyDescent="0.2">
      <c r="A19" s="33" t="s">
        <v>16</v>
      </c>
      <c r="B19" s="37">
        <v>558</v>
      </c>
      <c r="C19" s="104">
        <f>'Población Badajoz'!E21</f>
        <v>4185</v>
      </c>
      <c r="D19" s="100">
        <f t="shared" si="0"/>
        <v>0.13333333333333333</v>
      </c>
      <c r="E19" s="37">
        <v>787</v>
      </c>
      <c r="F19" s="104">
        <f>'Población Badajoz'!F21</f>
        <v>4756</v>
      </c>
      <c r="G19" s="100">
        <f t="shared" si="1"/>
        <v>0.16547518923465096</v>
      </c>
      <c r="H19" s="37">
        <v>575</v>
      </c>
      <c r="I19" s="104">
        <f>'Población Badajoz'!E21</f>
        <v>4185</v>
      </c>
      <c r="J19" s="100">
        <f t="shared" si="2"/>
        <v>0.13739545997610514</v>
      </c>
      <c r="K19" s="37">
        <v>806</v>
      </c>
      <c r="L19" s="104">
        <f>'Población Badajoz'!F21</f>
        <v>4756</v>
      </c>
      <c r="M19" s="100">
        <f t="shared" si="3"/>
        <v>0.16947014297729185</v>
      </c>
      <c r="N19" s="124">
        <v>596</v>
      </c>
      <c r="O19" s="104">
        <f>'Población Badajoz'!E21</f>
        <v>4185</v>
      </c>
      <c r="P19" s="100">
        <f t="shared" si="4"/>
        <v>0.14241338112305854</v>
      </c>
      <c r="Q19" s="124">
        <v>816</v>
      </c>
      <c r="R19" s="104">
        <f>'Población Badajoz'!F21</f>
        <v>4756</v>
      </c>
      <c r="S19" s="100">
        <f t="shared" si="5"/>
        <v>0.17157275021026072</v>
      </c>
      <c r="T19" s="104">
        <v>606</v>
      </c>
      <c r="U19" s="104">
        <f>'Población Badajoz'!E21</f>
        <v>4185</v>
      </c>
      <c r="V19" s="100">
        <f t="shared" si="6"/>
        <v>0.14480286738351256</v>
      </c>
      <c r="W19" s="104">
        <v>829</v>
      </c>
      <c r="X19" s="104">
        <f>'Población Badajoz'!F21</f>
        <v>4756</v>
      </c>
      <c r="Y19" s="100">
        <f t="shared" si="7"/>
        <v>0.17430613961312028</v>
      </c>
      <c r="Z19" s="104">
        <v>607</v>
      </c>
      <c r="AA19" s="104">
        <f>'Población Badajoz'!E21</f>
        <v>4185</v>
      </c>
      <c r="AB19" s="100">
        <f t="shared" si="8"/>
        <v>0.14504181600955796</v>
      </c>
      <c r="AC19" s="104">
        <v>847</v>
      </c>
      <c r="AD19" s="104">
        <f>'Población Badajoz'!F21</f>
        <v>4756</v>
      </c>
      <c r="AE19" s="100">
        <f t="shared" si="9"/>
        <v>0.17809083263246425</v>
      </c>
      <c r="AF19" s="104">
        <v>606</v>
      </c>
      <c r="AG19" s="104">
        <f>'Población Badajoz'!E21</f>
        <v>4185</v>
      </c>
      <c r="AH19" s="100">
        <f t="shared" si="10"/>
        <v>0.14480286738351256</v>
      </c>
      <c r="AI19" s="104">
        <v>849</v>
      </c>
      <c r="AJ19" s="104">
        <f>'Población Badajoz'!F21</f>
        <v>4756</v>
      </c>
      <c r="AK19" s="100">
        <f t="shared" si="11"/>
        <v>0.17851135407905802</v>
      </c>
      <c r="AL19" s="37">
        <v>604</v>
      </c>
      <c r="AM19" s="104">
        <f>'Población Badajoz'!E21</f>
        <v>4185</v>
      </c>
      <c r="AN19" s="100">
        <f t="shared" si="12"/>
        <v>0.14432497013142173</v>
      </c>
      <c r="AO19" s="37">
        <v>831</v>
      </c>
      <c r="AP19" s="104">
        <f>'Población Badajoz'!F21</f>
        <v>4756</v>
      </c>
      <c r="AQ19" s="100">
        <f t="shared" si="13"/>
        <v>0.17472666105971404</v>
      </c>
      <c r="AR19" s="37">
        <v>606</v>
      </c>
      <c r="AS19" s="104">
        <f>'Población Badajoz'!E21</f>
        <v>4185</v>
      </c>
      <c r="AT19" s="100">
        <f t="shared" si="14"/>
        <v>0.14480286738351256</v>
      </c>
      <c r="AU19" s="37">
        <v>836</v>
      </c>
      <c r="AV19" s="104">
        <f>'Población Badajoz'!F21</f>
        <v>4756</v>
      </c>
      <c r="AW19" s="100">
        <f t="shared" si="15"/>
        <v>0.17577796467619849</v>
      </c>
      <c r="AX19" s="37">
        <v>621</v>
      </c>
      <c r="AY19" s="104">
        <f>'Población Badajoz'!E21</f>
        <v>4185</v>
      </c>
      <c r="AZ19" s="100">
        <f t="shared" si="16"/>
        <v>0.14838709677419354</v>
      </c>
      <c r="BA19" s="37">
        <v>855</v>
      </c>
      <c r="BB19" s="104">
        <f>'Población Badajoz'!F21</f>
        <v>4756</v>
      </c>
      <c r="BC19" s="100">
        <f t="shared" si="17"/>
        <v>0.17977291841883936</v>
      </c>
      <c r="BD19" s="37">
        <v>638</v>
      </c>
      <c r="BE19" s="104">
        <f>'Población Badajoz'!E21</f>
        <v>4185</v>
      </c>
      <c r="BF19" s="100">
        <f t="shared" si="18"/>
        <v>0.15244922341696535</v>
      </c>
      <c r="BG19" s="37">
        <v>877</v>
      </c>
      <c r="BH19" s="104">
        <f>'Población Badajoz'!F21</f>
        <v>4756</v>
      </c>
      <c r="BI19" s="100">
        <f t="shared" si="19"/>
        <v>0.1843986543313709</v>
      </c>
      <c r="BJ19" s="37">
        <v>643</v>
      </c>
      <c r="BK19" s="104">
        <f>'Población Badajoz'!E21</f>
        <v>4185</v>
      </c>
      <c r="BL19" s="100">
        <f t="shared" si="20"/>
        <v>0.15364396654719234</v>
      </c>
      <c r="BM19" s="37">
        <v>875</v>
      </c>
      <c r="BN19" s="104">
        <f>'Población Badajoz'!F21</f>
        <v>4756</v>
      </c>
      <c r="BO19" s="100">
        <f t="shared" si="21"/>
        <v>0.18397813288477713</v>
      </c>
      <c r="BP19" s="37">
        <v>664</v>
      </c>
      <c r="BQ19" s="104">
        <f>'Población Badajoz'!E21</f>
        <v>4185</v>
      </c>
      <c r="BR19" s="100">
        <f t="shared" si="22"/>
        <v>0.15866188769414577</v>
      </c>
      <c r="BS19" s="37">
        <v>890</v>
      </c>
      <c r="BT19" s="104">
        <f>'Población Badajoz'!F21</f>
        <v>4756</v>
      </c>
      <c r="BU19" s="100">
        <f t="shared" si="23"/>
        <v>0.18713204373423045</v>
      </c>
    </row>
    <row r="20" spans="1:73" ht="15.75" x14ac:dyDescent="0.25">
      <c r="A20" s="33" t="s">
        <v>3</v>
      </c>
      <c r="B20" s="98">
        <f>SUM(B10:B19)</f>
        <v>6068</v>
      </c>
      <c r="C20" s="98">
        <f>SUM(C10:C19)</f>
        <v>49263</v>
      </c>
      <c r="D20" s="36">
        <f>B20/C20</f>
        <v>0.12317560846883056</v>
      </c>
      <c r="E20" s="98">
        <f>SUM(E10:E19)</f>
        <v>8533</v>
      </c>
      <c r="F20" s="98">
        <f>SUM(F10:F19)</f>
        <v>50748</v>
      </c>
      <c r="G20" s="36">
        <f t="shared" si="1"/>
        <v>0.16814455742098211</v>
      </c>
      <c r="H20" s="98">
        <f>SUM(H10:H19)</f>
        <v>6081</v>
      </c>
      <c r="I20" s="98">
        <f>SUM(I10:I19)</f>
        <v>49263</v>
      </c>
      <c r="J20" s="36">
        <f t="shared" si="2"/>
        <v>0.12343949820351988</v>
      </c>
      <c r="K20" s="98">
        <f>SUM(K10:K19)</f>
        <v>8647</v>
      </c>
      <c r="L20" s="98">
        <f>SUM(L10:L19)</f>
        <v>50748</v>
      </c>
      <c r="M20" s="36">
        <f t="shared" si="3"/>
        <v>0.17039095136754157</v>
      </c>
      <c r="N20" s="98">
        <f>SUM(N10:N19)</f>
        <v>6579</v>
      </c>
      <c r="O20" s="98">
        <f>SUM(O10:O19)</f>
        <v>49263</v>
      </c>
      <c r="P20" s="36">
        <f t="shared" si="4"/>
        <v>0.13354850496315693</v>
      </c>
      <c r="Q20" s="98">
        <f>SUM(Q10:Q19)</f>
        <v>8973</v>
      </c>
      <c r="R20" s="98">
        <f>SUM(R10:R19)</f>
        <v>50748</v>
      </c>
      <c r="S20" s="36">
        <f t="shared" si="5"/>
        <v>0.17681484984629936</v>
      </c>
      <c r="T20" s="98">
        <f>SUM(T10:T19)</f>
        <v>6929</v>
      </c>
      <c r="U20" s="98">
        <f>SUM(U10:U19)</f>
        <v>49263</v>
      </c>
      <c r="V20" s="36">
        <f t="shared" si="6"/>
        <v>0.14065322858940787</v>
      </c>
      <c r="W20" s="98">
        <f>SUM(W10:W19)</f>
        <v>9294</v>
      </c>
      <c r="X20" s="98">
        <f>SUM(X10:X19)</f>
        <v>50748</v>
      </c>
      <c r="Y20" s="36">
        <f t="shared" si="7"/>
        <v>0.18314022227476945</v>
      </c>
      <c r="Z20" s="98">
        <f>SUM(Z10:Z19)</f>
        <v>6748</v>
      </c>
      <c r="AA20" s="98">
        <f>SUM(AA10:AA19)</f>
        <v>49263</v>
      </c>
      <c r="AB20" s="36">
        <f t="shared" si="8"/>
        <v>0.13697907151411809</v>
      </c>
      <c r="AC20" s="98">
        <f>SUM(AC10:AC19)</f>
        <v>9361</v>
      </c>
      <c r="AD20" s="98">
        <f>SUM(AD10:AD19)</f>
        <v>50748</v>
      </c>
      <c r="AE20" s="36">
        <f>AC20/AD20</f>
        <v>0.18446047134862459</v>
      </c>
      <c r="AF20" s="98">
        <f>SUM(AF10:AF19)</f>
        <v>6471</v>
      </c>
      <c r="AG20" s="98">
        <f>SUM(AG10:AG19)</f>
        <v>49263</v>
      </c>
      <c r="AH20" s="36">
        <f>AF20/AG20</f>
        <v>0.13135619024419951</v>
      </c>
      <c r="AI20" s="98">
        <f>SUM(AI10:AI19)</f>
        <v>9252</v>
      </c>
      <c r="AJ20" s="98">
        <f>SUM(AJ10:AJ19)</f>
        <v>50748</v>
      </c>
      <c r="AK20" s="36">
        <f t="shared" si="11"/>
        <v>0.18231260345235281</v>
      </c>
      <c r="AL20" s="98">
        <f>SUM(AL10:AL19)</f>
        <v>6334</v>
      </c>
      <c r="AM20" s="98">
        <f>SUM(AM10:AM19)</f>
        <v>49263</v>
      </c>
      <c r="AN20" s="36">
        <f t="shared" si="12"/>
        <v>0.12857519842478127</v>
      </c>
      <c r="AO20" s="98">
        <f>SUM(AO10:AO19)</f>
        <v>9051</v>
      </c>
      <c r="AP20" s="98">
        <f>SUM(AP10:AP19)</f>
        <v>50748</v>
      </c>
      <c r="AQ20" s="36">
        <f>AO20/AP20</f>
        <v>0.17835185623078742</v>
      </c>
      <c r="AR20" s="98">
        <f>SUM(AR10:AR19)</f>
        <v>6295</v>
      </c>
      <c r="AS20" s="98">
        <f>SUM(AS10:AS19)</f>
        <v>49263</v>
      </c>
      <c r="AT20" s="36">
        <f>AR20/AS20</f>
        <v>0.12778352922071332</v>
      </c>
      <c r="AU20" s="98">
        <f>SUM(AU10:AU19)</f>
        <v>9053</v>
      </c>
      <c r="AV20" s="98">
        <f>SUM(AV10:AV19)</f>
        <v>50748</v>
      </c>
      <c r="AW20" s="36">
        <f>AU20/AV20</f>
        <v>0.17839126665090249</v>
      </c>
      <c r="AX20" s="98">
        <f>SUM(AX10:AX19)</f>
        <v>6277</v>
      </c>
      <c r="AY20" s="98">
        <f>SUM(AY10:AY19)</f>
        <v>49263</v>
      </c>
      <c r="AZ20" s="36">
        <f>AX20/AY20</f>
        <v>0.12741814343422042</v>
      </c>
      <c r="BA20" s="98">
        <f>SUM(BA10:BA19)</f>
        <v>9005</v>
      </c>
      <c r="BB20" s="98">
        <f>SUM(BB10:BB19)</f>
        <v>50748</v>
      </c>
      <c r="BC20" s="36">
        <f>BA20/BB20</f>
        <v>0.17744541656814061</v>
      </c>
      <c r="BD20" s="98">
        <f>SUM(BD10:BD19)</f>
        <v>6538</v>
      </c>
      <c r="BE20" s="98">
        <f>SUM(BE10:BE19)</f>
        <v>49263</v>
      </c>
      <c r="BF20" s="36">
        <f t="shared" si="18"/>
        <v>0.13271623733836754</v>
      </c>
      <c r="BG20" s="98">
        <f>SUM(BG10:BG19)</f>
        <v>9125</v>
      </c>
      <c r="BH20" s="98">
        <f>SUM(BH10:BH19)</f>
        <v>50748</v>
      </c>
      <c r="BI20" s="36">
        <f t="shared" si="19"/>
        <v>0.17981004177504531</v>
      </c>
      <c r="BJ20" s="98">
        <f>SUM(BJ10:BJ19)</f>
        <v>6618</v>
      </c>
      <c r="BK20" s="98">
        <f>SUM(BK10:BK19)</f>
        <v>49263</v>
      </c>
      <c r="BL20" s="36">
        <f t="shared" si="20"/>
        <v>0.13434017416722491</v>
      </c>
      <c r="BM20" s="98">
        <f>SUM(BM10:BM19)</f>
        <v>9143</v>
      </c>
      <c r="BN20" s="98">
        <f>SUM(BN10:BN19)</f>
        <v>50748</v>
      </c>
      <c r="BO20" s="36">
        <f t="shared" si="21"/>
        <v>0.18016473555608103</v>
      </c>
      <c r="BP20" s="98">
        <f>SUM(BP10:BP19)</f>
        <v>6764</v>
      </c>
      <c r="BQ20" s="98">
        <f>SUM(BQ10:BQ19)</f>
        <v>49263</v>
      </c>
      <c r="BR20" s="36">
        <f t="shared" si="22"/>
        <v>0.13730385887988958</v>
      </c>
      <c r="BS20" s="98">
        <f>SUM(BS10:BS19)</f>
        <v>9137</v>
      </c>
      <c r="BT20" s="98">
        <f>SUM(BT10:BT19)</f>
        <v>50748</v>
      </c>
      <c r="BU20" s="36">
        <f>BS20/BT20</f>
        <v>0.18004650429573579</v>
      </c>
    </row>
    <row r="21" spans="1:73" x14ac:dyDescent="0.2">
      <c r="AH21" s="16"/>
    </row>
    <row r="24" spans="1:73" x14ac:dyDescent="0.2">
      <c r="K24" s="32" t="s">
        <v>134</v>
      </c>
      <c r="L24" s="32" t="s">
        <v>102</v>
      </c>
      <c r="M24" s="32" t="s">
        <v>108</v>
      </c>
    </row>
    <row r="25" spans="1:73" x14ac:dyDescent="0.2">
      <c r="K25" s="32" t="s">
        <v>70</v>
      </c>
      <c r="L25" s="66">
        <f>B20+E20</f>
        <v>14601</v>
      </c>
      <c r="M25" s="32">
        <f>0</f>
        <v>0</v>
      </c>
    </row>
    <row r="26" spans="1:73" x14ac:dyDescent="0.2">
      <c r="A26" s="32"/>
      <c r="B26" s="40" t="s">
        <v>69</v>
      </c>
      <c r="C26" s="40" t="s">
        <v>2</v>
      </c>
      <c r="K26" s="32" t="s">
        <v>71</v>
      </c>
      <c r="L26" s="61">
        <f>H20+K20</f>
        <v>14728</v>
      </c>
      <c r="M26" s="61">
        <f>L26-L25</f>
        <v>127</v>
      </c>
    </row>
    <row r="27" spans="1:73" x14ac:dyDescent="0.2">
      <c r="A27" s="33" t="s">
        <v>115</v>
      </c>
      <c r="B27" s="35">
        <f>D20</f>
        <v>0.12317560846883056</v>
      </c>
      <c r="C27" s="35">
        <f>G20</f>
        <v>0.16814455742098211</v>
      </c>
      <c r="D27" s="16">
        <f>C27-B27</f>
        <v>4.4968948952151547E-2</v>
      </c>
      <c r="E27" s="24"/>
      <c r="K27" s="32" t="s">
        <v>72</v>
      </c>
      <c r="L27" s="66">
        <f>N20+Q20</f>
        <v>15552</v>
      </c>
      <c r="M27" s="61">
        <f t="shared" ref="M27:M35" si="24">L27-L26</f>
        <v>824</v>
      </c>
    </row>
    <row r="28" spans="1:73" x14ac:dyDescent="0.2">
      <c r="A28" s="33" t="s">
        <v>116</v>
      </c>
      <c r="B28" s="35">
        <f>J20</f>
        <v>0.12343949820351988</v>
      </c>
      <c r="C28" s="35">
        <f>M20</f>
        <v>0.17039095136754157</v>
      </c>
      <c r="D28" s="16">
        <f t="shared" ref="D28:D38" si="25">C28-B28</f>
        <v>4.6951453164021689E-2</v>
      </c>
      <c r="K28" s="32" t="s">
        <v>73</v>
      </c>
      <c r="L28" s="66">
        <f>T20+W20</f>
        <v>16223</v>
      </c>
      <c r="M28" s="61">
        <f t="shared" si="24"/>
        <v>671</v>
      </c>
    </row>
    <row r="29" spans="1:73" x14ac:dyDescent="0.2">
      <c r="A29" s="33" t="s">
        <v>117</v>
      </c>
      <c r="B29" s="35">
        <f>P20</f>
        <v>0.13354850496315693</v>
      </c>
      <c r="C29" s="35">
        <f>S20</f>
        <v>0.17681484984629936</v>
      </c>
      <c r="D29" s="16">
        <f t="shared" si="25"/>
        <v>4.3266344883142432E-2</v>
      </c>
      <c r="K29" s="32" t="s">
        <v>74</v>
      </c>
      <c r="L29" s="66">
        <f>Z20+AC20</f>
        <v>16109</v>
      </c>
      <c r="M29" s="61">
        <f t="shared" si="24"/>
        <v>-114</v>
      </c>
    </row>
    <row r="30" spans="1:73" x14ac:dyDescent="0.2">
      <c r="A30" s="33" t="s">
        <v>118</v>
      </c>
      <c r="B30" s="35">
        <f>V20</f>
        <v>0.14065322858940787</v>
      </c>
      <c r="C30" s="35">
        <f>Y20</f>
        <v>0.18314022227476945</v>
      </c>
      <c r="D30" s="16">
        <f t="shared" si="25"/>
        <v>4.2486993685361574E-2</v>
      </c>
      <c r="K30" s="32" t="s">
        <v>75</v>
      </c>
      <c r="L30" s="66">
        <f>AF20+AI20</f>
        <v>15723</v>
      </c>
      <c r="M30" s="61">
        <f>L30-L29</f>
        <v>-386</v>
      </c>
    </row>
    <row r="31" spans="1:73" x14ac:dyDescent="0.2">
      <c r="A31" s="33" t="s">
        <v>119</v>
      </c>
      <c r="B31" s="35">
        <f>AB20</f>
        <v>0.13697907151411809</v>
      </c>
      <c r="C31" s="35">
        <f>AE20</f>
        <v>0.18446047134862459</v>
      </c>
      <c r="D31" s="16">
        <f t="shared" si="25"/>
        <v>4.7481399834506499E-2</v>
      </c>
      <c r="K31" s="32" t="s">
        <v>76</v>
      </c>
      <c r="L31" s="66">
        <f>AL20+AO20</f>
        <v>15385</v>
      </c>
      <c r="M31" s="61">
        <f>L31-L30</f>
        <v>-338</v>
      </c>
    </row>
    <row r="32" spans="1:73" x14ac:dyDescent="0.2">
      <c r="A32" s="33" t="s">
        <v>120</v>
      </c>
      <c r="B32" s="35">
        <f>AH20</f>
        <v>0.13135619024419951</v>
      </c>
      <c r="C32" s="35">
        <f>AK20</f>
        <v>0.18231260345235281</v>
      </c>
      <c r="D32" s="16">
        <f t="shared" si="25"/>
        <v>5.0956413208153306E-2</v>
      </c>
      <c r="K32" s="32" t="s">
        <v>77</v>
      </c>
      <c r="L32" s="66">
        <f>AR20+AU20</f>
        <v>15348</v>
      </c>
      <c r="M32" s="61">
        <f t="shared" si="24"/>
        <v>-37</v>
      </c>
    </row>
    <row r="33" spans="1:13" x14ac:dyDescent="0.2">
      <c r="A33" s="33" t="s">
        <v>121</v>
      </c>
      <c r="B33" s="35">
        <f>AN20</f>
        <v>0.12857519842478127</v>
      </c>
      <c r="C33" s="35">
        <f>AQ20</f>
        <v>0.17835185623078742</v>
      </c>
      <c r="D33" s="16">
        <f t="shared" si="25"/>
        <v>4.9776657806006153E-2</v>
      </c>
      <c r="K33" s="32" t="s">
        <v>78</v>
      </c>
      <c r="L33" s="66">
        <f>AX20+BA20</f>
        <v>15282</v>
      </c>
      <c r="M33" s="61">
        <f t="shared" si="24"/>
        <v>-66</v>
      </c>
    </row>
    <row r="34" spans="1:13" x14ac:dyDescent="0.2">
      <c r="A34" s="33" t="s">
        <v>122</v>
      </c>
      <c r="B34" s="35">
        <f>AT20</f>
        <v>0.12778352922071332</v>
      </c>
      <c r="C34" s="35">
        <f>AW20</f>
        <v>0.17839126665090249</v>
      </c>
      <c r="D34" s="16">
        <f t="shared" si="25"/>
        <v>5.0607737430189176E-2</v>
      </c>
      <c r="K34" s="32" t="s">
        <v>81</v>
      </c>
      <c r="L34" s="61">
        <f>BD20+BG20</f>
        <v>15663</v>
      </c>
      <c r="M34" s="61">
        <f t="shared" si="24"/>
        <v>381</v>
      </c>
    </row>
    <row r="35" spans="1:13" x14ac:dyDescent="0.2">
      <c r="A35" s="33" t="s">
        <v>123</v>
      </c>
      <c r="B35" s="35">
        <f>AZ20</f>
        <v>0.12741814343422042</v>
      </c>
      <c r="C35" s="35">
        <f>BC20</f>
        <v>0.17744541656814061</v>
      </c>
      <c r="D35" s="16">
        <f t="shared" si="25"/>
        <v>5.0027273133920191E-2</v>
      </c>
      <c r="K35" s="32" t="s">
        <v>79</v>
      </c>
      <c r="L35" s="61">
        <f>BJ20+BM20</f>
        <v>15761</v>
      </c>
      <c r="M35" s="61">
        <f t="shared" si="24"/>
        <v>98</v>
      </c>
    </row>
    <row r="36" spans="1:13" x14ac:dyDescent="0.2">
      <c r="A36" s="33" t="s">
        <v>124</v>
      </c>
      <c r="B36" s="35">
        <f>BF20</f>
        <v>0.13271623733836754</v>
      </c>
      <c r="C36" s="35">
        <f>BI20</f>
        <v>0.17981004177504531</v>
      </c>
      <c r="D36" s="16">
        <f t="shared" si="25"/>
        <v>4.7093804436677766E-2</v>
      </c>
      <c r="K36" s="32" t="s">
        <v>80</v>
      </c>
      <c r="L36" s="61">
        <f>BP20+BS20</f>
        <v>15901</v>
      </c>
      <c r="M36" s="61">
        <f>L36-L35</f>
        <v>140</v>
      </c>
    </row>
    <row r="37" spans="1:13" x14ac:dyDescent="0.2">
      <c r="A37" s="33" t="s">
        <v>125</v>
      </c>
      <c r="B37" s="35">
        <f>BL20</f>
        <v>0.13434017416722491</v>
      </c>
      <c r="C37" s="35">
        <f>BO20</f>
        <v>0.18016473555608103</v>
      </c>
      <c r="D37" s="16">
        <f t="shared" si="25"/>
        <v>4.5824561388856128E-2</v>
      </c>
    </row>
    <row r="38" spans="1:13" x14ac:dyDescent="0.2">
      <c r="A38" s="33" t="s">
        <v>126</v>
      </c>
      <c r="B38" s="35">
        <f>BR20</f>
        <v>0.13730385887988958</v>
      </c>
      <c r="C38" s="35">
        <f>BU20</f>
        <v>0.18004650429573579</v>
      </c>
      <c r="D38" s="16">
        <f t="shared" si="25"/>
        <v>4.2742645415846214E-2</v>
      </c>
    </row>
    <row r="39" spans="1:13" x14ac:dyDescent="0.2">
      <c r="B39" s="16">
        <f>B27-B38</f>
        <v>-1.4128250411059015E-2</v>
      </c>
      <c r="C39" s="16">
        <f>C27-C38</f>
        <v>-1.1901946874753683E-2</v>
      </c>
      <c r="D39" s="16">
        <f>C27-C38</f>
        <v>-1.1901946874753683E-2</v>
      </c>
    </row>
    <row r="41" spans="1:13" x14ac:dyDescent="0.2">
      <c r="B41" s="16"/>
      <c r="C41" s="16"/>
    </row>
    <row r="43" spans="1:13" ht="12.75" customHeight="1" x14ac:dyDescent="0.2">
      <c r="D43" s="137" t="s">
        <v>157</v>
      </c>
      <c r="E43" s="137"/>
      <c r="F43" s="137"/>
      <c r="G43" s="137"/>
      <c r="H43" s="137"/>
      <c r="I43" s="137"/>
      <c r="J43" s="56"/>
    </row>
    <row r="44" spans="1:13" x14ac:dyDescent="0.2">
      <c r="D44" s="137"/>
      <c r="E44" s="137"/>
      <c r="F44" s="137"/>
      <c r="G44" s="137"/>
      <c r="H44" s="137"/>
      <c r="I44" s="137"/>
      <c r="J44" s="56"/>
    </row>
    <row r="45" spans="1:13" x14ac:dyDescent="0.2">
      <c r="D45" s="137"/>
      <c r="E45" s="137"/>
      <c r="F45" s="137"/>
      <c r="G45" s="137"/>
      <c r="H45" s="137"/>
      <c r="I45" s="137"/>
      <c r="J45" s="56"/>
    </row>
    <row r="51" spans="1:10" x14ac:dyDescent="0.2">
      <c r="A51" s="134" t="s">
        <v>99</v>
      </c>
      <c r="B51" s="133" t="s">
        <v>138</v>
      </c>
      <c r="C51" s="133"/>
      <c r="D51" s="133"/>
      <c r="E51" s="133"/>
      <c r="F51" s="133"/>
      <c r="G51" s="133"/>
      <c r="H51" s="133"/>
      <c r="I51" s="133"/>
      <c r="J51" s="133"/>
    </row>
    <row r="52" spans="1:10" x14ac:dyDescent="0.2">
      <c r="A52" s="135"/>
      <c r="B52" s="133" t="s">
        <v>26</v>
      </c>
      <c r="C52" s="133"/>
      <c r="D52" s="133"/>
      <c r="E52" s="133" t="s">
        <v>27</v>
      </c>
      <c r="F52" s="133"/>
      <c r="G52" s="133"/>
      <c r="H52" s="133" t="s">
        <v>58</v>
      </c>
      <c r="I52" s="133"/>
      <c r="J52" s="133"/>
    </row>
    <row r="53" spans="1:10" ht="51" x14ac:dyDescent="0.2">
      <c r="A53" s="136"/>
      <c r="B53" s="57" t="s">
        <v>23</v>
      </c>
      <c r="C53" s="57" t="s">
        <v>24</v>
      </c>
      <c r="D53" s="30" t="s">
        <v>25</v>
      </c>
      <c r="E53" s="57" t="s">
        <v>28</v>
      </c>
      <c r="F53" s="57" t="s">
        <v>24</v>
      </c>
      <c r="G53" s="30" t="s">
        <v>29</v>
      </c>
      <c r="H53" s="57" t="s">
        <v>102</v>
      </c>
      <c r="I53" s="57" t="s">
        <v>24</v>
      </c>
      <c r="J53" s="30" t="s">
        <v>103</v>
      </c>
    </row>
    <row r="54" spans="1:10" x14ac:dyDescent="0.2">
      <c r="A54" s="33" t="s">
        <v>7</v>
      </c>
      <c r="B54" s="27">
        <f>(B10+H10+N10+T10+Z10+AF10+AL10+AR10+AX10+BD10+BJ10+BP10)/12</f>
        <v>137.08333333333334</v>
      </c>
      <c r="C54" s="27">
        <f>'Población Badajoz'!E12</f>
        <v>3170</v>
      </c>
      <c r="D54" s="35">
        <f>B54/C54</f>
        <v>4.3243953732912725E-2</v>
      </c>
      <c r="E54" s="27">
        <f>(E10+K10+Q10+W10+AC10+AI10+AO10+AU10+BA10+BG10+BM10+BS10)/12</f>
        <v>123</v>
      </c>
      <c r="F54" s="27">
        <f>'Población Badajoz'!F12</f>
        <v>3066</v>
      </c>
      <c r="G54" s="35">
        <f>E54/F54</f>
        <v>4.0117416829745595E-2</v>
      </c>
      <c r="H54" s="27">
        <f>B54+E54</f>
        <v>260.08333333333337</v>
      </c>
      <c r="I54" s="27">
        <f>C54+F54</f>
        <v>6236</v>
      </c>
      <c r="J54" s="35">
        <f>H54/I54</f>
        <v>4.1706756467821259E-2</v>
      </c>
    </row>
    <row r="55" spans="1:10" x14ac:dyDescent="0.2">
      <c r="A55" s="33" t="s">
        <v>8</v>
      </c>
      <c r="B55" s="97">
        <f t="shared" ref="B55:B64" si="26">(B11+H11+N11+T11+Z11+AF11+AL11+AR11+AX11+BD11+BJ11+BP11)/12</f>
        <v>478.75</v>
      </c>
      <c r="C55" s="27">
        <f>'Población Badajoz'!E13</f>
        <v>3965</v>
      </c>
      <c r="D55" s="35">
        <f t="shared" ref="D55:D64" si="27">B55/C55</f>
        <v>0.12074401008827239</v>
      </c>
      <c r="E55" s="97">
        <f t="shared" ref="E55:E64" si="28">(E11+K11+Q11+W11+AC11+AI11+AO11+AU11+BA11+BG11+BM11+BS11)/12</f>
        <v>504.33333333333331</v>
      </c>
      <c r="F55" s="27">
        <f>'Población Badajoz'!F13</f>
        <v>3865</v>
      </c>
      <c r="G55" s="35">
        <f t="shared" ref="G55:G64" si="29">E55/F55</f>
        <v>0.13048727899956877</v>
      </c>
      <c r="H55" s="27">
        <f t="shared" ref="H55:H64" si="30">B55+E55</f>
        <v>983.08333333333326</v>
      </c>
      <c r="I55" s="27">
        <f>C55+F55</f>
        <v>7830</v>
      </c>
      <c r="J55" s="35">
        <f t="shared" ref="J55:J64" si="31">H55/I55</f>
        <v>0.12555342699020858</v>
      </c>
    </row>
    <row r="56" spans="1:10" x14ac:dyDescent="0.2">
      <c r="A56" s="33" t="s">
        <v>9</v>
      </c>
      <c r="B56" s="97">
        <f t="shared" si="26"/>
        <v>723.33333333333337</v>
      </c>
      <c r="C56" s="27">
        <f>'Población Badajoz'!E14</f>
        <v>4460</v>
      </c>
      <c r="D56" s="35">
        <f t="shared" si="27"/>
        <v>0.16218236173393125</v>
      </c>
      <c r="E56" s="97">
        <f t="shared" si="28"/>
        <v>932.5</v>
      </c>
      <c r="F56" s="27">
        <f>'Población Badajoz'!F14</f>
        <v>4273</v>
      </c>
      <c r="G56" s="35">
        <f t="shared" si="29"/>
        <v>0.21823075122864499</v>
      </c>
      <c r="H56" s="27">
        <f t="shared" si="30"/>
        <v>1655.8333333333335</v>
      </c>
      <c r="I56" s="27">
        <f t="shared" ref="I56:I64" si="32">C56+F56</f>
        <v>8733</v>
      </c>
      <c r="J56" s="35">
        <f t="shared" si="31"/>
        <v>0.18960647352952403</v>
      </c>
    </row>
    <row r="57" spans="1:10" x14ac:dyDescent="0.2">
      <c r="A57" s="33" t="s">
        <v>10</v>
      </c>
      <c r="B57" s="97">
        <f t="shared" si="26"/>
        <v>693.41666666666663</v>
      </c>
      <c r="C57" s="27">
        <f>'Población Badajoz'!E15</f>
        <v>4870</v>
      </c>
      <c r="D57" s="35">
        <f t="shared" si="27"/>
        <v>0.14238535249828885</v>
      </c>
      <c r="E57" s="97">
        <f t="shared" si="28"/>
        <v>1041.3333333333333</v>
      </c>
      <c r="F57" s="27">
        <f>'Población Badajoz'!F15</f>
        <v>4861</v>
      </c>
      <c r="G57" s="35">
        <f t="shared" si="29"/>
        <v>0.21422203936089967</v>
      </c>
      <c r="H57" s="27">
        <f t="shared" si="30"/>
        <v>1734.75</v>
      </c>
      <c r="I57" s="27">
        <f t="shared" si="32"/>
        <v>9731</v>
      </c>
      <c r="J57" s="35">
        <f t="shared" si="31"/>
        <v>0.17827047579899291</v>
      </c>
    </row>
    <row r="58" spans="1:10" x14ac:dyDescent="0.2">
      <c r="A58" s="33" t="s">
        <v>11</v>
      </c>
      <c r="B58" s="97">
        <f t="shared" si="26"/>
        <v>666.16666666666663</v>
      </c>
      <c r="C58" s="27">
        <f>'Población Badajoz'!E16</f>
        <v>5579</v>
      </c>
      <c r="D58" s="35">
        <f t="shared" si="27"/>
        <v>0.11940610623170221</v>
      </c>
      <c r="E58" s="97">
        <f t="shared" si="28"/>
        <v>1057.5</v>
      </c>
      <c r="F58" s="27">
        <f>'Población Badajoz'!F16</f>
        <v>5787</v>
      </c>
      <c r="G58" s="35">
        <f t="shared" si="29"/>
        <v>0.18273716951788491</v>
      </c>
      <c r="H58" s="27">
        <f t="shared" si="30"/>
        <v>1723.6666666666665</v>
      </c>
      <c r="I58" s="27">
        <f t="shared" si="32"/>
        <v>11366</v>
      </c>
      <c r="J58" s="35">
        <f t="shared" si="31"/>
        <v>0.15165112323303417</v>
      </c>
    </row>
    <row r="59" spans="1:10" x14ac:dyDescent="0.2">
      <c r="A59" s="33" t="s">
        <v>12</v>
      </c>
      <c r="B59" s="97">
        <f t="shared" si="26"/>
        <v>704.66666666666663</v>
      </c>
      <c r="C59" s="27">
        <f>'Población Badajoz'!E17</f>
        <v>6335</v>
      </c>
      <c r="D59" s="35">
        <f t="shared" si="27"/>
        <v>0.11123388581952118</v>
      </c>
      <c r="E59" s="97">
        <f t="shared" si="28"/>
        <v>1146.0833333333333</v>
      </c>
      <c r="F59" s="27">
        <f>'Población Badajoz'!F17</f>
        <v>6451</v>
      </c>
      <c r="G59" s="35">
        <f t="shared" si="29"/>
        <v>0.17765979434712964</v>
      </c>
      <c r="H59" s="27">
        <f t="shared" si="30"/>
        <v>1850.75</v>
      </c>
      <c r="I59" s="27">
        <f t="shared" si="32"/>
        <v>12786</v>
      </c>
      <c r="J59" s="35">
        <f t="shared" si="31"/>
        <v>0.14474816205224464</v>
      </c>
    </row>
    <row r="60" spans="1:10" x14ac:dyDescent="0.2">
      <c r="A60" s="33" t="s">
        <v>13</v>
      </c>
      <c r="B60" s="97">
        <f t="shared" si="26"/>
        <v>796</v>
      </c>
      <c r="C60" s="27">
        <f>'Población Badajoz'!E18</f>
        <v>6103</v>
      </c>
      <c r="D60" s="35">
        <f t="shared" si="27"/>
        <v>0.1304276585285925</v>
      </c>
      <c r="E60" s="97">
        <f t="shared" si="28"/>
        <v>1143.6666666666667</v>
      </c>
      <c r="F60" s="27">
        <f>'Población Badajoz'!F18</f>
        <v>6119</v>
      </c>
      <c r="G60" s="35">
        <f t="shared" si="29"/>
        <v>0.18690417824263225</v>
      </c>
      <c r="H60" s="27">
        <f t="shared" si="30"/>
        <v>1939.6666666666667</v>
      </c>
      <c r="I60" s="27">
        <f t="shared" si="32"/>
        <v>12222</v>
      </c>
      <c r="J60" s="35">
        <f t="shared" si="31"/>
        <v>0.15870288550700923</v>
      </c>
    </row>
    <row r="61" spans="1:10" x14ac:dyDescent="0.2">
      <c r="A61" s="33" t="s">
        <v>14</v>
      </c>
      <c r="B61" s="97">
        <f t="shared" si="26"/>
        <v>795.16666666666663</v>
      </c>
      <c r="C61" s="27">
        <f>'Población Badajoz'!E19</f>
        <v>5582</v>
      </c>
      <c r="D61" s="35">
        <f t="shared" si="27"/>
        <v>0.1424519288188224</v>
      </c>
      <c r="E61" s="97">
        <f t="shared" si="28"/>
        <v>1185.5833333333333</v>
      </c>
      <c r="F61" s="27">
        <f>'Población Badajoz'!F19</f>
        <v>5985</v>
      </c>
      <c r="G61" s="35">
        <f t="shared" si="29"/>
        <v>0.19809245335561124</v>
      </c>
      <c r="H61" s="27">
        <f t="shared" si="30"/>
        <v>1980.75</v>
      </c>
      <c r="I61" s="27">
        <f t="shared" si="32"/>
        <v>11567</v>
      </c>
      <c r="J61" s="35">
        <f t="shared" si="31"/>
        <v>0.17124146278205238</v>
      </c>
    </row>
    <row r="62" spans="1:10" x14ac:dyDescent="0.2">
      <c r="A62" s="33" t="s">
        <v>15</v>
      </c>
      <c r="B62" s="97">
        <f t="shared" si="26"/>
        <v>870.25</v>
      </c>
      <c r="C62" s="27">
        <f>'Población Badajoz'!E20</f>
        <v>5014</v>
      </c>
      <c r="D62" s="35">
        <f t="shared" si="27"/>
        <v>0.17356402074192262</v>
      </c>
      <c r="E62" s="97">
        <f t="shared" si="28"/>
        <v>1072.3333333333333</v>
      </c>
      <c r="F62" s="27">
        <f>'Población Badajoz'!F20</f>
        <v>5585</v>
      </c>
      <c r="G62" s="35">
        <f t="shared" si="29"/>
        <v>0.19200238734706057</v>
      </c>
      <c r="H62" s="27">
        <f t="shared" si="30"/>
        <v>1942.5833333333333</v>
      </c>
      <c r="I62" s="27">
        <f t="shared" si="32"/>
        <v>10599</v>
      </c>
      <c r="J62" s="35">
        <f t="shared" si="31"/>
        <v>0.18327986917004749</v>
      </c>
    </row>
    <row r="63" spans="1:10" x14ac:dyDescent="0.2">
      <c r="A63" s="33" t="s">
        <v>16</v>
      </c>
      <c r="B63" s="97">
        <f t="shared" si="26"/>
        <v>610.33333333333337</v>
      </c>
      <c r="C63" s="27">
        <f>'Población Badajoz'!E21</f>
        <v>4185</v>
      </c>
      <c r="D63" s="35">
        <f t="shared" si="27"/>
        <v>0.14583831142970929</v>
      </c>
      <c r="E63" s="97">
        <f t="shared" si="28"/>
        <v>841.5</v>
      </c>
      <c r="F63" s="27">
        <f>'Población Badajoz'!F21</f>
        <v>4756</v>
      </c>
      <c r="G63" s="35">
        <f t="shared" si="29"/>
        <v>0.17693439865433136</v>
      </c>
      <c r="H63" s="27">
        <f t="shared" si="30"/>
        <v>1451.8333333333335</v>
      </c>
      <c r="I63" s="27">
        <f t="shared" si="32"/>
        <v>8941</v>
      </c>
      <c r="J63" s="35">
        <f t="shared" si="31"/>
        <v>0.1623793013458599</v>
      </c>
    </row>
    <row r="64" spans="1:10" x14ac:dyDescent="0.2">
      <c r="A64" s="33" t="s">
        <v>3</v>
      </c>
      <c r="B64" s="97">
        <f t="shared" si="26"/>
        <v>6475.166666666667</v>
      </c>
      <c r="C64" s="27">
        <f>SUM(C54:C63)</f>
        <v>49263</v>
      </c>
      <c r="D64" s="35">
        <f t="shared" si="27"/>
        <v>0.13144077028736917</v>
      </c>
      <c r="E64" s="97">
        <f t="shared" si="28"/>
        <v>9047.8333333333339</v>
      </c>
      <c r="F64" s="27">
        <f>SUM(F54:F63)</f>
        <v>50748</v>
      </c>
      <c r="G64" s="35">
        <f t="shared" si="29"/>
        <v>0.17828945639893856</v>
      </c>
      <c r="H64" s="27">
        <f t="shared" si="30"/>
        <v>15523</v>
      </c>
      <c r="I64" s="27">
        <f t="shared" si="32"/>
        <v>100011</v>
      </c>
      <c r="J64" s="35">
        <f t="shared" si="31"/>
        <v>0.15521292657807642</v>
      </c>
    </row>
  </sheetData>
  <mergeCells count="44">
    <mergeCell ref="BP7:BU7"/>
    <mergeCell ref="BP8:BR8"/>
    <mergeCell ref="BS8:BU8"/>
    <mergeCell ref="AL7:AQ7"/>
    <mergeCell ref="AL8:AN8"/>
    <mergeCell ref="BG8:BI8"/>
    <mergeCell ref="BJ7:BO7"/>
    <mergeCell ref="BJ8:BL8"/>
    <mergeCell ref="BM8:BO8"/>
    <mergeCell ref="BD8:BF8"/>
    <mergeCell ref="BD7:BI7"/>
    <mergeCell ref="AX7:BC7"/>
    <mergeCell ref="AX8:AZ8"/>
    <mergeCell ref="BA8:BC8"/>
    <mergeCell ref="AR7:AW7"/>
    <mergeCell ref="AR8:AT8"/>
    <mergeCell ref="AU8:AW8"/>
    <mergeCell ref="T7:Y7"/>
    <mergeCell ref="T8:V8"/>
    <mergeCell ref="W8:Y8"/>
    <mergeCell ref="AO8:AQ8"/>
    <mergeCell ref="AF8:AH8"/>
    <mergeCell ref="AI8:AK8"/>
    <mergeCell ref="Z7:AE7"/>
    <mergeCell ref="Z8:AB8"/>
    <mergeCell ref="AC8:AE8"/>
    <mergeCell ref="AF7:AK7"/>
    <mergeCell ref="N7:S7"/>
    <mergeCell ref="N8:P8"/>
    <mergeCell ref="Q8:S8"/>
    <mergeCell ref="A51:A53"/>
    <mergeCell ref="B52:D52"/>
    <mergeCell ref="E52:G52"/>
    <mergeCell ref="D43:I45"/>
    <mergeCell ref="K8:M8"/>
    <mergeCell ref="H52:J52"/>
    <mergeCell ref="B51:J51"/>
    <mergeCell ref="A3:J4"/>
    <mergeCell ref="B8:D8"/>
    <mergeCell ref="E8:G8"/>
    <mergeCell ref="B7:G7"/>
    <mergeCell ref="H7:M7"/>
    <mergeCell ref="H8:J8"/>
    <mergeCell ref="A7:A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100"/>
  <sheetViews>
    <sheetView topLeftCell="A64" zoomScaleNormal="100" workbookViewId="0">
      <selection activeCell="J40" sqref="J40"/>
    </sheetView>
  </sheetViews>
  <sheetFormatPr baseColWidth="10" defaultColWidth="13.5703125" defaultRowHeight="12.75" x14ac:dyDescent="0.2"/>
  <cols>
    <col min="1" max="1" width="13" style="17" customWidth="1"/>
    <col min="2" max="2" width="17.7109375" style="17" bestFit="1" customWidth="1"/>
    <col min="3" max="3" width="13.5703125" style="17"/>
    <col min="4" max="4" width="15.85546875" style="17" customWidth="1"/>
    <col min="5" max="16384" width="13.5703125" style="17"/>
  </cols>
  <sheetData>
    <row r="1" spans="1:73" ht="15.75" x14ac:dyDescent="0.25">
      <c r="A1" s="83" t="s">
        <v>105</v>
      </c>
    </row>
    <row r="2" spans="1:73" s="24" customFormat="1" ht="15.75" x14ac:dyDescent="0.25">
      <c r="A2" s="25"/>
    </row>
    <row r="3" spans="1:73" s="18" customFormat="1" ht="16.5" customHeight="1" x14ac:dyDescent="0.2">
      <c r="A3" s="129" t="s">
        <v>139</v>
      </c>
      <c r="B3" s="129"/>
      <c r="C3" s="129"/>
      <c r="D3" s="129"/>
      <c r="E3" s="129"/>
      <c r="F3" s="129"/>
      <c r="G3" s="129"/>
      <c r="H3" s="129"/>
    </row>
    <row r="4" spans="1:73" x14ac:dyDescent="0.2">
      <c r="A4" s="129"/>
      <c r="B4" s="129"/>
      <c r="C4" s="129"/>
      <c r="D4" s="129"/>
      <c r="E4" s="129"/>
      <c r="F4" s="129"/>
      <c r="G4" s="129"/>
      <c r="H4" s="129"/>
    </row>
    <row r="5" spans="1:73" s="24" customFormat="1" ht="15" x14ac:dyDescent="0.25">
      <c r="A5" s="53"/>
      <c r="B5" s="53"/>
      <c r="C5" s="53"/>
      <c r="D5" s="53"/>
      <c r="E5" s="53"/>
      <c r="F5" s="53"/>
      <c r="G5" s="53"/>
      <c r="H5" s="53"/>
    </row>
    <row r="7" spans="1:73" x14ac:dyDescent="0.2">
      <c r="A7" s="134" t="s">
        <v>99</v>
      </c>
      <c r="B7" s="133" t="s">
        <v>22</v>
      </c>
      <c r="C7" s="133"/>
      <c r="D7" s="133"/>
      <c r="E7" s="133"/>
      <c r="F7" s="133"/>
      <c r="G7" s="133"/>
      <c r="H7" s="133" t="s">
        <v>40</v>
      </c>
      <c r="I7" s="133"/>
      <c r="J7" s="133"/>
      <c r="K7" s="133"/>
      <c r="L7" s="133"/>
      <c r="M7" s="133"/>
      <c r="N7" s="133" t="s">
        <v>39</v>
      </c>
      <c r="O7" s="133"/>
      <c r="P7" s="133"/>
      <c r="Q7" s="133"/>
      <c r="R7" s="133"/>
      <c r="S7" s="133"/>
      <c r="T7" s="133" t="s">
        <v>38</v>
      </c>
      <c r="U7" s="133"/>
      <c r="V7" s="133"/>
      <c r="W7" s="133"/>
      <c r="X7" s="133"/>
      <c r="Y7" s="133"/>
      <c r="Z7" s="133" t="s">
        <v>37</v>
      </c>
      <c r="AA7" s="133"/>
      <c r="AB7" s="133"/>
      <c r="AC7" s="133"/>
      <c r="AD7" s="133"/>
      <c r="AE7" s="133"/>
      <c r="AF7" s="133" t="s">
        <v>36</v>
      </c>
      <c r="AG7" s="133"/>
      <c r="AH7" s="133"/>
      <c r="AI7" s="133"/>
      <c r="AJ7" s="133"/>
      <c r="AK7" s="133"/>
      <c r="AL7" s="133" t="s">
        <v>35</v>
      </c>
      <c r="AM7" s="133"/>
      <c r="AN7" s="133"/>
      <c r="AO7" s="133"/>
      <c r="AP7" s="133"/>
      <c r="AQ7" s="133"/>
      <c r="AR7" s="133" t="s">
        <v>34</v>
      </c>
      <c r="AS7" s="133"/>
      <c r="AT7" s="133"/>
      <c r="AU7" s="133"/>
      <c r="AV7" s="133"/>
      <c r="AW7" s="133"/>
      <c r="AX7" s="133" t="s">
        <v>33</v>
      </c>
      <c r="AY7" s="133"/>
      <c r="AZ7" s="133"/>
      <c r="BA7" s="133"/>
      <c r="BB7" s="133"/>
      <c r="BC7" s="133"/>
      <c r="BD7" s="133" t="s">
        <v>32</v>
      </c>
      <c r="BE7" s="133"/>
      <c r="BF7" s="133"/>
      <c r="BG7" s="133"/>
      <c r="BH7" s="133"/>
      <c r="BI7" s="133"/>
      <c r="BJ7" s="133" t="s">
        <v>31</v>
      </c>
      <c r="BK7" s="133"/>
      <c r="BL7" s="133"/>
      <c r="BM7" s="133"/>
      <c r="BN7" s="133"/>
      <c r="BO7" s="133"/>
      <c r="BP7" s="133" t="s">
        <v>30</v>
      </c>
      <c r="BQ7" s="133"/>
      <c r="BR7" s="133"/>
      <c r="BS7" s="133"/>
      <c r="BT7" s="133"/>
      <c r="BU7" s="133"/>
    </row>
    <row r="8" spans="1:73" x14ac:dyDescent="0.2">
      <c r="A8" s="135"/>
      <c r="B8" s="133" t="s">
        <v>26</v>
      </c>
      <c r="C8" s="133"/>
      <c r="D8" s="133" t="s">
        <v>27</v>
      </c>
      <c r="E8" s="133"/>
      <c r="F8" s="133" t="s">
        <v>3</v>
      </c>
      <c r="G8" s="133"/>
      <c r="H8" s="133" t="s">
        <v>26</v>
      </c>
      <c r="I8" s="133"/>
      <c r="J8" s="133" t="s">
        <v>27</v>
      </c>
      <c r="K8" s="133"/>
      <c r="L8" s="133" t="s">
        <v>3</v>
      </c>
      <c r="M8" s="133"/>
      <c r="N8" s="133" t="s">
        <v>26</v>
      </c>
      <c r="O8" s="133"/>
      <c r="P8" s="133" t="s">
        <v>27</v>
      </c>
      <c r="Q8" s="133"/>
      <c r="R8" s="133" t="s">
        <v>3</v>
      </c>
      <c r="S8" s="133"/>
      <c r="T8" s="133" t="s">
        <v>26</v>
      </c>
      <c r="U8" s="133"/>
      <c r="V8" s="133" t="s">
        <v>27</v>
      </c>
      <c r="W8" s="133"/>
      <c r="X8" s="133" t="s">
        <v>3</v>
      </c>
      <c r="Y8" s="133"/>
      <c r="Z8" s="133" t="s">
        <v>26</v>
      </c>
      <c r="AA8" s="133"/>
      <c r="AB8" s="133" t="s">
        <v>27</v>
      </c>
      <c r="AC8" s="133"/>
      <c r="AD8" s="133" t="s">
        <v>3</v>
      </c>
      <c r="AE8" s="133"/>
      <c r="AF8" s="133" t="s">
        <v>26</v>
      </c>
      <c r="AG8" s="133"/>
      <c r="AH8" s="133" t="s">
        <v>27</v>
      </c>
      <c r="AI8" s="133"/>
      <c r="AJ8" s="133" t="s">
        <v>3</v>
      </c>
      <c r="AK8" s="133"/>
      <c r="AL8" s="133" t="s">
        <v>26</v>
      </c>
      <c r="AM8" s="133"/>
      <c r="AN8" s="133" t="s">
        <v>27</v>
      </c>
      <c r="AO8" s="133"/>
      <c r="AP8" s="133" t="s">
        <v>3</v>
      </c>
      <c r="AQ8" s="133"/>
      <c r="AR8" s="133" t="s">
        <v>26</v>
      </c>
      <c r="AS8" s="133"/>
      <c r="AT8" s="133" t="s">
        <v>27</v>
      </c>
      <c r="AU8" s="133"/>
      <c r="AV8" s="133" t="s">
        <v>3</v>
      </c>
      <c r="AW8" s="133"/>
      <c r="AX8" s="133" t="s">
        <v>26</v>
      </c>
      <c r="AY8" s="133"/>
      <c r="AZ8" s="133" t="s">
        <v>27</v>
      </c>
      <c r="BA8" s="133"/>
      <c r="BB8" s="133" t="s">
        <v>3</v>
      </c>
      <c r="BC8" s="133"/>
      <c r="BD8" s="133" t="s">
        <v>26</v>
      </c>
      <c r="BE8" s="133"/>
      <c r="BF8" s="133" t="s">
        <v>27</v>
      </c>
      <c r="BG8" s="133"/>
      <c r="BH8" s="133" t="s">
        <v>3</v>
      </c>
      <c r="BI8" s="133"/>
      <c r="BJ8" s="133" t="s">
        <v>26</v>
      </c>
      <c r="BK8" s="133"/>
      <c r="BL8" s="133" t="s">
        <v>27</v>
      </c>
      <c r="BM8" s="133"/>
      <c r="BN8" s="133" t="s">
        <v>3</v>
      </c>
      <c r="BO8" s="133"/>
      <c r="BP8" s="133" t="s">
        <v>26</v>
      </c>
      <c r="BQ8" s="133"/>
      <c r="BR8" s="133" t="s">
        <v>27</v>
      </c>
      <c r="BS8" s="133"/>
      <c r="BT8" s="133" t="s">
        <v>3</v>
      </c>
      <c r="BU8" s="133"/>
    </row>
    <row r="9" spans="1:73" ht="25.5" x14ac:dyDescent="0.2">
      <c r="A9" s="136"/>
      <c r="B9" s="31" t="s">
        <v>23</v>
      </c>
      <c r="C9" s="30" t="s">
        <v>41</v>
      </c>
      <c r="D9" s="31" t="s">
        <v>28</v>
      </c>
      <c r="E9" s="30" t="s">
        <v>41</v>
      </c>
      <c r="F9" s="30" t="s">
        <v>42</v>
      </c>
      <c r="G9" s="30" t="s">
        <v>43</v>
      </c>
      <c r="H9" s="31" t="s">
        <v>23</v>
      </c>
      <c r="I9" s="30" t="s">
        <v>41</v>
      </c>
      <c r="J9" s="31" t="s">
        <v>28</v>
      </c>
      <c r="K9" s="30" t="s">
        <v>41</v>
      </c>
      <c r="L9" s="30" t="s">
        <v>42</v>
      </c>
      <c r="M9" s="30" t="s">
        <v>43</v>
      </c>
      <c r="N9" s="31" t="s">
        <v>23</v>
      </c>
      <c r="O9" s="30" t="s">
        <v>41</v>
      </c>
      <c r="P9" s="31" t="s">
        <v>28</v>
      </c>
      <c r="Q9" s="30" t="s">
        <v>41</v>
      </c>
      <c r="R9" s="30" t="s">
        <v>42</v>
      </c>
      <c r="S9" s="30" t="s">
        <v>43</v>
      </c>
      <c r="T9" s="31" t="s">
        <v>23</v>
      </c>
      <c r="U9" s="30" t="s">
        <v>41</v>
      </c>
      <c r="V9" s="31" t="s">
        <v>28</v>
      </c>
      <c r="W9" s="30" t="s">
        <v>41</v>
      </c>
      <c r="X9" s="30" t="s">
        <v>42</v>
      </c>
      <c r="Y9" s="30" t="s">
        <v>43</v>
      </c>
      <c r="Z9" s="31" t="s">
        <v>23</v>
      </c>
      <c r="AA9" s="30" t="s">
        <v>41</v>
      </c>
      <c r="AB9" s="31" t="s">
        <v>28</v>
      </c>
      <c r="AC9" s="30" t="s">
        <v>41</v>
      </c>
      <c r="AD9" s="30" t="s">
        <v>42</v>
      </c>
      <c r="AE9" s="30" t="s">
        <v>43</v>
      </c>
      <c r="AF9" s="31" t="s">
        <v>23</v>
      </c>
      <c r="AG9" s="30" t="s">
        <v>41</v>
      </c>
      <c r="AH9" s="31" t="s">
        <v>28</v>
      </c>
      <c r="AI9" s="30" t="s">
        <v>41</v>
      </c>
      <c r="AJ9" s="30" t="s">
        <v>42</v>
      </c>
      <c r="AK9" s="30" t="s">
        <v>43</v>
      </c>
      <c r="AL9" s="31" t="s">
        <v>23</v>
      </c>
      <c r="AM9" s="30" t="s">
        <v>41</v>
      </c>
      <c r="AN9" s="31" t="s">
        <v>28</v>
      </c>
      <c r="AO9" s="30" t="s">
        <v>41</v>
      </c>
      <c r="AP9" s="30" t="s">
        <v>42</v>
      </c>
      <c r="AQ9" s="30" t="s">
        <v>43</v>
      </c>
      <c r="AR9" s="31" t="s">
        <v>23</v>
      </c>
      <c r="AS9" s="30" t="s">
        <v>41</v>
      </c>
      <c r="AT9" s="31" t="s">
        <v>28</v>
      </c>
      <c r="AU9" s="30" t="s">
        <v>41</v>
      </c>
      <c r="AV9" s="30" t="s">
        <v>42</v>
      </c>
      <c r="AW9" s="38" t="s">
        <v>43</v>
      </c>
      <c r="AX9" s="31" t="s">
        <v>23</v>
      </c>
      <c r="AY9" s="30" t="s">
        <v>41</v>
      </c>
      <c r="AZ9" s="31" t="s">
        <v>28</v>
      </c>
      <c r="BA9" s="30" t="s">
        <v>41</v>
      </c>
      <c r="BB9" s="30" t="s">
        <v>42</v>
      </c>
      <c r="BC9" s="30" t="s">
        <v>43</v>
      </c>
      <c r="BD9" s="31" t="s">
        <v>23</v>
      </c>
      <c r="BE9" s="30" t="s">
        <v>41</v>
      </c>
      <c r="BF9" s="31" t="s">
        <v>28</v>
      </c>
      <c r="BG9" s="30" t="s">
        <v>41</v>
      </c>
      <c r="BH9" s="30" t="s">
        <v>42</v>
      </c>
      <c r="BI9" s="30" t="s">
        <v>43</v>
      </c>
      <c r="BJ9" s="31" t="s">
        <v>23</v>
      </c>
      <c r="BK9" s="30" t="s">
        <v>41</v>
      </c>
      <c r="BL9" s="31" t="s">
        <v>28</v>
      </c>
      <c r="BM9" s="30" t="s">
        <v>41</v>
      </c>
      <c r="BN9" s="30" t="s">
        <v>42</v>
      </c>
      <c r="BO9" s="30" t="s">
        <v>43</v>
      </c>
      <c r="BP9" s="31" t="s">
        <v>23</v>
      </c>
      <c r="BQ9" s="30" t="s">
        <v>41</v>
      </c>
      <c r="BR9" s="31" t="s">
        <v>28</v>
      </c>
      <c r="BS9" s="30" t="s">
        <v>41</v>
      </c>
      <c r="BT9" s="30" t="s">
        <v>42</v>
      </c>
      <c r="BU9" s="30" t="s">
        <v>43</v>
      </c>
    </row>
    <row r="10" spans="1:73" x14ac:dyDescent="0.2">
      <c r="A10" s="33" t="s">
        <v>7</v>
      </c>
      <c r="B10" s="107">
        <f>'PEEA-Desempleo'!B10</f>
        <v>116</v>
      </c>
      <c r="C10" s="35">
        <f>B10/F10</f>
        <v>0.53703703703703709</v>
      </c>
      <c r="D10" s="107">
        <f>'PEEA-Desempleo'!E10</f>
        <v>100</v>
      </c>
      <c r="E10" s="35">
        <f>D10/F10</f>
        <v>0.46296296296296297</v>
      </c>
      <c r="F10" s="27">
        <f>B10+D10</f>
        <v>216</v>
      </c>
      <c r="G10" s="35">
        <f>F10/$F$20</f>
        <v>1.4793507294020958E-2</v>
      </c>
      <c r="H10" s="80">
        <f>'PEEA-Desempleo'!H10</f>
        <v>119</v>
      </c>
      <c r="I10" s="35">
        <f>H10/L10</f>
        <v>0.52422907488986781</v>
      </c>
      <c r="J10" s="80">
        <f>'PEEA-Desempleo'!K10</f>
        <v>108</v>
      </c>
      <c r="K10" s="35">
        <f>J10/L10</f>
        <v>0.47577092511013214</v>
      </c>
      <c r="L10" s="27">
        <f>H10+J10</f>
        <v>227</v>
      </c>
      <c r="M10" s="35">
        <f>L10/$L$20</f>
        <v>1.5412819120043454E-2</v>
      </c>
      <c r="N10" s="27">
        <f>'PEEA-Desempleo'!N10</f>
        <v>119</v>
      </c>
      <c r="O10" s="35">
        <f>N10/R10</f>
        <v>0.52192982456140347</v>
      </c>
      <c r="P10" s="27">
        <f>'PEEA-Desempleo'!Q10</f>
        <v>109</v>
      </c>
      <c r="Q10" s="35">
        <f>P10/R10</f>
        <v>0.47807017543859648</v>
      </c>
      <c r="R10" s="27">
        <f>N10+P10</f>
        <v>228</v>
      </c>
      <c r="S10" s="35">
        <f>R10/$R$20</f>
        <v>1.4660493827160493E-2</v>
      </c>
      <c r="T10" s="27">
        <f>'PEEA-Desempleo'!T10</f>
        <v>127</v>
      </c>
      <c r="U10" s="35">
        <f>T10/X10</f>
        <v>0.52697095435684649</v>
      </c>
      <c r="V10" s="27">
        <f>'PEEA-Desempleo'!W10</f>
        <v>114</v>
      </c>
      <c r="W10" s="35">
        <f>V10/X10</f>
        <v>0.47302904564315351</v>
      </c>
      <c r="X10" s="27">
        <f>T10+V10</f>
        <v>241</v>
      </c>
      <c r="Y10" s="35">
        <f>X10/$X$20</f>
        <v>1.48554521358565E-2</v>
      </c>
      <c r="Z10" s="27">
        <f>'PEEA-Desempleo'!Z10</f>
        <v>120</v>
      </c>
      <c r="AA10" s="35">
        <f>Z10/AD10</f>
        <v>0.51063829787234039</v>
      </c>
      <c r="AB10" s="27">
        <f>'PEEA-Desempleo'!AC10</f>
        <v>115</v>
      </c>
      <c r="AC10" s="35">
        <f>AB10/AD10</f>
        <v>0.48936170212765956</v>
      </c>
      <c r="AD10" s="27">
        <f>Z10+AB10</f>
        <v>235</v>
      </c>
      <c r="AE10" s="35">
        <f>AD10/$AD$20</f>
        <v>1.4588118443106339E-2</v>
      </c>
      <c r="AF10" s="97">
        <f>'PEEA-Desempleo'!AF10</f>
        <v>121</v>
      </c>
      <c r="AG10" s="35">
        <f>AF10/AJ10</f>
        <v>0.51489361702127656</v>
      </c>
      <c r="AH10" s="27">
        <f>'PEEA-Desempleo'!AI10</f>
        <v>114</v>
      </c>
      <c r="AI10" s="35">
        <f>AH10/AJ10</f>
        <v>0.48510638297872338</v>
      </c>
      <c r="AJ10" s="27">
        <f>AF10+AH10</f>
        <v>235</v>
      </c>
      <c r="AK10" s="35">
        <f>AJ10/$AJ$20</f>
        <v>1.4946257075621701E-2</v>
      </c>
      <c r="AL10" s="27">
        <f>'PEEA-Desempleo'!AL10</f>
        <v>144</v>
      </c>
      <c r="AM10" s="35">
        <f>AL10/AP10</f>
        <v>0.54545454545454541</v>
      </c>
      <c r="AN10" s="27">
        <f>'PEEA-Desempleo'!AO10</f>
        <v>120</v>
      </c>
      <c r="AO10" s="35">
        <f>AN10/AP10</f>
        <v>0.45454545454545453</v>
      </c>
      <c r="AP10" s="27">
        <f>AL10+AN10</f>
        <v>264</v>
      </c>
      <c r="AQ10" s="35">
        <f>AP10/$AP$20</f>
        <v>1.7159571010724732E-2</v>
      </c>
      <c r="AR10" s="27">
        <f>'PEEA-Desempleo'!AR10</f>
        <v>141</v>
      </c>
      <c r="AS10" s="35">
        <f>AR10/AV10</f>
        <v>0.52222222222222225</v>
      </c>
      <c r="AT10" s="27">
        <f>'PEEA-Desempleo'!AU10</f>
        <v>129</v>
      </c>
      <c r="AU10" s="35">
        <f>AT10/AV10</f>
        <v>0.4777777777777778</v>
      </c>
      <c r="AV10" s="27">
        <f>AR10+AT10</f>
        <v>270</v>
      </c>
      <c r="AW10" s="35">
        <f>AV10/$AV$20</f>
        <v>1.7591868647380767E-2</v>
      </c>
      <c r="AX10" s="27">
        <f>'PEEA-Desempleo'!AX10</f>
        <v>149</v>
      </c>
      <c r="AY10" s="35">
        <f>AX10/BB10</f>
        <v>0.52097902097902093</v>
      </c>
      <c r="AZ10" s="27">
        <f>'PEEA-Desempleo'!BA10</f>
        <v>137</v>
      </c>
      <c r="BA10" s="35">
        <f>AZ10/BB10</f>
        <v>0.47902097902097901</v>
      </c>
      <c r="BB10" s="27">
        <f>AX10+AZ10</f>
        <v>286</v>
      </c>
      <c r="BC10" s="35">
        <f>BB10/$BB$20</f>
        <v>1.8714827902107056E-2</v>
      </c>
      <c r="BD10" s="27">
        <f>'PEEA-Desempleo'!BD10</f>
        <v>160</v>
      </c>
      <c r="BE10" s="35">
        <f>BD10/BH10</f>
        <v>0.52117263843648209</v>
      </c>
      <c r="BF10" s="27">
        <f>'PEEA-Desempleo'!BG10</f>
        <v>147</v>
      </c>
      <c r="BG10" s="35">
        <f>BF10/BH10</f>
        <v>0.47882736156351791</v>
      </c>
      <c r="BH10" s="27">
        <f>BD10+BF10</f>
        <v>307</v>
      </c>
      <c r="BI10" s="35">
        <f>BH10/$BH$20</f>
        <v>1.9600331992594013E-2</v>
      </c>
      <c r="BJ10" s="27">
        <f>'PEEA-Desempleo'!BJ10</f>
        <v>168</v>
      </c>
      <c r="BK10" s="35">
        <f>BJ10/BN10</f>
        <v>0.53503184713375795</v>
      </c>
      <c r="BL10" s="91">
        <f>'PEEA-Desempleo'!BM10</f>
        <v>146</v>
      </c>
      <c r="BM10" s="35">
        <f>BL10/BN10</f>
        <v>0.46496815286624205</v>
      </c>
      <c r="BN10" s="27">
        <f>BJ10+BL10</f>
        <v>314</v>
      </c>
      <c r="BO10" s="35">
        <f>BN10/$BN$20</f>
        <v>1.9922593744051774E-2</v>
      </c>
      <c r="BP10" s="27">
        <f>'PEEA-Desempleo'!BP10</f>
        <v>161</v>
      </c>
      <c r="BQ10" s="35">
        <f>BP10/BT10</f>
        <v>0.54026845637583898</v>
      </c>
      <c r="BR10" s="27">
        <f>'PEEA-Desempleo'!BS10</f>
        <v>137</v>
      </c>
      <c r="BS10" s="35">
        <f>BR10/BT10</f>
        <v>0.45973154362416108</v>
      </c>
      <c r="BT10" s="27">
        <f>BP10+BR10</f>
        <v>298</v>
      </c>
      <c r="BU10" s="35">
        <f>BT10/$BT$20</f>
        <v>1.8740959688069932E-2</v>
      </c>
    </row>
    <row r="11" spans="1:73" x14ac:dyDescent="0.2">
      <c r="A11" s="33" t="s">
        <v>8</v>
      </c>
      <c r="B11" s="107">
        <f>'PEEA-Desempleo'!B11</f>
        <v>416</v>
      </c>
      <c r="C11" s="35">
        <f t="shared" ref="C11:C19" si="0">B11/F11</f>
        <v>0.49464922711058262</v>
      </c>
      <c r="D11" s="107">
        <f>'PEEA-Desempleo'!E11</f>
        <v>425</v>
      </c>
      <c r="E11" s="35">
        <f t="shared" ref="E11:E20" si="1">D11/F11</f>
        <v>0.50535077288941732</v>
      </c>
      <c r="F11" s="27">
        <f t="shared" ref="F11:F19" si="2">B11+D11</f>
        <v>841</v>
      </c>
      <c r="G11" s="35">
        <f t="shared" ref="G11:G19" si="3">F11/$F$20</f>
        <v>5.7598794603109377E-2</v>
      </c>
      <c r="H11" s="80">
        <f>'PEEA-Desempleo'!H11</f>
        <v>446</v>
      </c>
      <c r="I11" s="35">
        <f t="shared" ref="I11:I20" si="4">H11/L11</f>
        <v>0.50739476678043227</v>
      </c>
      <c r="J11" s="80">
        <f>'PEEA-Desempleo'!K11</f>
        <v>433</v>
      </c>
      <c r="K11" s="35">
        <f t="shared" ref="K11:K20" si="5">J11/L11</f>
        <v>0.49260523321956767</v>
      </c>
      <c r="L11" s="27">
        <f t="shared" ref="L11:L19" si="6">H11+J11</f>
        <v>879</v>
      </c>
      <c r="M11" s="35">
        <f t="shared" ref="M11:M20" si="7">L11/$L$20</f>
        <v>5.968223791417708E-2</v>
      </c>
      <c r="N11" s="104">
        <f>'PEEA-Desempleo'!N11</f>
        <v>476</v>
      </c>
      <c r="O11" s="35">
        <f t="shared" ref="O11:O20" si="8">N11/R11</f>
        <v>0.49583333333333335</v>
      </c>
      <c r="P11" s="104">
        <f>'PEEA-Desempleo'!Q11</f>
        <v>484</v>
      </c>
      <c r="Q11" s="35">
        <f t="shared" ref="Q11:Q20" si="9">P11/R11</f>
        <v>0.50416666666666665</v>
      </c>
      <c r="R11" s="27">
        <f t="shared" ref="R11:R19" si="10">N11+P11</f>
        <v>960</v>
      </c>
      <c r="S11" s="35">
        <f t="shared" ref="S11:S20" si="11">R11/$R$20</f>
        <v>6.1728395061728392E-2</v>
      </c>
      <c r="T11" s="104">
        <f>'PEEA-Desempleo'!T11</f>
        <v>519</v>
      </c>
      <c r="U11" s="35">
        <f t="shared" ref="U11:U20" si="12">T11/X11</f>
        <v>0.50144927536231887</v>
      </c>
      <c r="V11" s="104">
        <f>'PEEA-Desempleo'!W11</f>
        <v>516</v>
      </c>
      <c r="W11" s="35">
        <f t="shared" ref="W11:W20" si="13">V11/X11</f>
        <v>0.49855072463768119</v>
      </c>
      <c r="X11" s="27">
        <f t="shared" ref="X11:X19" si="14">T11+V11</f>
        <v>1035</v>
      </c>
      <c r="Y11" s="35">
        <f t="shared" ref="Y11:Y20" si="15">X11/$X$20</f>
        <v>6.379831103988165E-2</v>
      </c>
      <c r="Z11" s="104">
        <f>'PEEA-Desempleo'!Z11</f>
        <v>507</v>
      </c>
      <c r="AA11" s="35">
        <f t="shared" ref="AA11:AA20" si="16">Z11/AD11</f>
        <v>0.49032882011605416</v>
      </c>
      <c r="AB11" s="104">
        <f>'PEEA-Desempleo'!AC11</f>
        <v>527</v>
      </c>
      <c r="AC11" s="35">
        <f t="shared" ref="AC11:AC20" si="17">AB11/AD11</f>
        <v>0.50967117988394584</v>
      </c>
      <c r="AD11" s="27">
        <f t="shared" ref="AD11:AD19" si="18">Z11+AB11</f>
        <v>1034</v>
      </c>
      <c r="AE11" s="35">
        <f t="shared" ref="AE11:AE20" si="19">AD11/$AD$20</f>
        <v>6.4187721149667892E-2</v>
      </c>
      <c r="AF11" s="104">
        <f>'PEEA-Desempleo'!AF11</f>
        <v>454</v>
      </c>
      <c r="AG11" s="35">
        <f t="shared" ref="AG11:AG20" si="20">AF11/AJ11</f>
        <v>0.47589098532494761</v>
      </c>
      <c r="AH11" s="104">
        <f>'PEEA-Desempleo'!AI11</f>
        <v>500</v>
      </c>
      <c r="AI11" s="35">
        <f t="shared" ref="AI11:AI20" si="21">AH11/AJ11</f>
        <v>0.52410901467505244</v>
      </c>
      <c r="AJ11" s="27">
        <f t="shared" ref="AJ11:AJ19" si="22">AF11+AH11</f>
        <v>954</v>
      </c>
      <c r="AK11" s="35">
        <f t="shared" ref="AK11:AK20" si="23">AJ11/$AJ$20</f>
        <v>6.067544361763022E-2</v>
      </c>
      <c r="AL11" s="104">
        <f>'PEEA-Desempleo'!AL11</f>
        <v>464</v>
      </c>
      <c r="AM11" s="35">
        <f t="shared" ref="AM11:AM20" si="24">AL11/AP11</f>
        <v>0.48333333333333334</v>
      </c>
      <c r="AN11" s="104">
        <f>'PEEA-Desempleo'!AO11</f>
        <v>496</v>
      </c>
      <c r="AO11" s="35">
        <f t="shared" ref="AO11:AO20" si="25">AN11/AP11</f>
        <v>0.51666666666666672</v>
      </c>
      <c r="AP11" s="27">
        <f t="shared" ref="AP11:AP19" si="26">AL11+AN11</f>
        <v>960</v>
      </c>
      <c r="AQ11" s="35">
        <f t="shared" ref="AQ11:AQ20" si="27">AP11/$AP$20</f>
        <v>6.2398440038999026E-2</v>
      </c>
      <c r="AR11" s="104">
        <f>'PEEA-Desempleo'!AR11</f>
        <v>462</v>
      </c>
      <c r="AS11" s="35">
        <f t="shared" ref="AS11:AS20" si="28">AR11/AV11</f>
        <v>0.47433264887063653</v>
      </c>
      <c r="AT11" s="104">
        <f>'PEEA-Desempleo'!AU11</f>
        <v>512</v>
      </c>
      <c r="AU11" s="35">
        <f t="shared" ref="AU11:AU20" si="29">AT11/AV11</f>
        <v>0.52566735112936347</v>
      </c>
      <c r="AV11" s="27">
        <f t="shared" ref="AV11:AV19" si="30">AR11+AT11</f>
        <v>974</v>
      </c>
      <c r="AW11" s="35">
        <f t="shared" ref="AW11:AW20" si="31">AV11/$AV$20</f>
        <v>6.3461037268699505E-2</v>
      </c>
      <c r="AX11" s="104">
        <f>'PEEA-Desempleo'!AX11</f>
        <v>459</v>
      </c>
      <c r="AY11" s="35">
        <f t="shared" ref="AY11:AY20" si="32">AX11/BB11</f>
        <v>0.46410515672396357</v>
      </c>
      <c r="AZ11" s="104">
        <f>'PEEA-Desempleo'!BA11</f>
        <v>530</v>
      </c>
      <c r="BA11" s="35">
        <f t="shared" ref="BA11:BA20" si="33">AZ11/BB11</f>
        <v>0.53589484327603643</v>
      </c>
      <c r="BB11" s="27">
        <f t="shared" ref="BB11:BB19" si="34">AX11+AZ11</f>
        <v>989</v>
      </c>
      <c r="BC11" s="35">
        <f t="shared" ref="BC11:BC20" si="35">BB11/$BB$20</f>
        <v>6.4716660123020547E-2</v>
      </c>
      <c r="BD11" s="104">
        <f>'PEEA-Desempleo'!BD11</f>
        <v>505</v>
      </c>
      <c r="BE11" s="35">
        <f t="shared" ref="BE11:BE20" si="36">BD11/BH11</f>
        <v>0.48604427333974976</v>
      </c>
      <c r="BF11" s="104">
        <f>'PEEA-Desempleo'!BG11</f>
        <v>534</v>
      </c>
      <c r="BG11" s="35">
        <f t="shared" ref="BG11:BG20" si="37">BF11/BH11</f>
        <v>0.51395572666025024</v>
      </c>
      <c r="BH11" s="27">
        <f t="shared" ref="BH11:BH19" si="38">BD11+BF11</f>
        <v>1039</v>
      </c>
      <c r="BI11" s="35">
        <f t="shared" ref="BI11:BI20" si="39">BH11/$BH$20</f>
        <v>6.6334674072655309E-2</v>
      </c>
      <c r="BJ11" s="104">
        <f>'PEEA-Desempleo'!BJ11</f>
        <v>515</v>
      </c>
      <c r="BK11" s="35">
        <f t="shared" ref="BK11:BK20" si="40">BJ11/BN11</f>
        <v>0.48356807511737088</v>
      </c>
      <c r="BL11" s="91">
        <f>'PEEA-Desempleo'!BM11</f>
        <v>550</v>
      </c>
      <c r="BM11" s="35">
        <f t="shared" ref="BM11:BM20" si="41">BL11/BN11</f>
        <v>0.51643192488262912</v>
      </c>
      <c r="BN11" s="27">
        <f t="shared" ref="BN11:BN19" si="42">BJ11+BL11</f>
        <v>1065</v>
      </c>
      <c r="BO11" s="35">
        <f t="shared" ref="BO11:BO20" si="43">BN11/$BN$20</f>
        <v>6.7571854577755219E-2</v>
      </c>
      <c r="BP11" s="104">
        <f>'PEEA-Desempleo'!BP11</f>
        <v>522</v>
      </c>
      <c r="BQ11" s="35">
        <f t="shared" ref="BQ11:BQ20" si="44">BP11/BT11</f>
        <v>0.48922211808809746</v>
      </c>
      <c r="BR11" s="104">
        <f>'PEEA-Desempleo'!BS11</f>
        <v>545</v>
      </c>
      <c r="BS11" s="35">
        <f t="shared" ref="BS11:BS20" si="45">BR11/BT11</f>
        <v>0.51077788191190254</v>
      </c>
      <c r="BT11" s="27">
        <f t="shared" ref="BT11:BT19" si="46">BP11+BR11</f>
        <v>1067</v>
      </c>
      <c r="BU11" s="35">
        <f t="shared" ref="BU11:BU20" si="47">BT11/$BT$20</f>
        <v>6.7102697943525566E-2</v>
      </c>
    </row>
    <row r="12" spans="1:73" x14ac:dyDescent="0.2">
      <c r="A12" s="33" t="s">
        <v>9</v>
      </c>
      <c r="B12" s="107">
        <f>'PEEA-Desempleo'!B12</f>
        <v>654</v>
      </c>
      <c r="C12" s="35">
        <f t="shared" si="0"/>
        <v>0.4439918533604888</v>
      </c>
      <c r="D12" s="107">
        <f>'PEEA-Desempleo'!E12</f>
        <v>819</v>
      </c>
      <c r="E12" s="35">
        <f t="shared" si="1"/>
        <v>0.55600814663951115</v>
      </c>
      <c r="F12" s="27">
        <f t="shared" si="2"/>
        <v>1473</v>
      </c>
      <c r="G12" s="35">
        <f t="shared" si="3"/>
        <v>0.10088350113005959</v>
      </c>
      <c r="H12" s="80">
        <f>'PEEA-Desempleo'!H12</f>
        <v>669</v>
      </c>
      <c r="I12" s="35">
        <f t="shared" si="4"/>
        <v>0.43526350032530903</v>
      </c>
      <c r="J12" s="80">
        <f>'PEEA-Desempleo'!K12</f>
        <v>868</v>
      </c>
      <c r="K12" s="35">
        <f t="shared" si="5"/>
        <v>0.56473649967469097</v>
      </c>
      <c r="L12" s="27">
        <f t="shared" si="6"/>
        <v>1537</v>
      </c>
      <c r="M12" s="35">
        <f t="shared" si="7"/>
        <v>0.10435904399782726</v>
      </c>
      <c r="N12" s="104">
        <f>'PEEA-Desempleo'!N12</f>
        <v>731</v>
      </c>
      <c r="O12" s="35">
        <f t="shared" si="8"/>
        <v>0.4358974358974359</v>
      </c>
      <c r="P12" s="104">
        <f>'PEEA-Desempleo'!Q12</f>
        <v>946</v>
      </c>
      <c r="Q12" s="35">
        <f t="shared" si="9"/>
        <v>0.5641025641025641</v>
      </c>
      <c r="R12" s="27">
        <f t="shared" si="10"/>
        <v>1677</v>
      </c>
      <c r="S12" s="35">
        <f t="shared" si="11"/>
        <v>0.10783179012345678</v>
      </c>
      <c r="T12" s="104">
        <f>'PEEA-Desempleo'!T12</f>
        <v>789</v>
      </c>
      <c r="U12" s="35">
        <f t="shared" si="12"/>
        <v>0.43736141906873616</v>
      </c>
      <c r="V12" s="104">
        <f>'PEEA-Desempleo'!W12</f>
        <v>1015</v>
      </c>
      <c r="W12" s="35">
        <f t="shared" si="13"/>
        <v>0.56263858093126384</v>
      </c>
      <c r="X12" s="27">
        <f t="shared" si="14"/>
        <v>1804</v>
      </c>
      <c r="Y12" s="35">
        <f t="shared" si="15"/>
        <v>0.11120014793811256</v>
      </c>
      <c r="Z12" s="104">
        <f>'PEEA-Desempleo'!Z12</f>
        <v>777</v>
      </c>
      <c r="AA12" s="35">
        <f t="shared" si="16"/>
        <v>0.43047091412742383</v>
      </c>
      <c r="AB12" s="104">
        <f>'PEEA-Desempleo'!AC12</f>
        <v>1028</v>
      </c>
      <c r="AC12" s="35">
        <f t="shared" si="17"/>
        <v>0.56952908587257622</v>
      </c>
      <c r="AD12" s="27">
        <f t="shared" si="18"/>
        <v>1805</v>
      </c>
      <c r="AE12" s="35">
        <f t="shared" si="19"/>
        <v>0.11204916506300826</v>
      </c>
      <c r="AF12" s="104">
        <f>'PEEA-Desempleo'!AF12</f>
        <v>709</v>
      </c>
      <c r="AG12" s="35">
        <f t="shared" si="20"/>
        <v>0.42052194543297744</v>
      </c>
      <c r="AH12" s="104">
        <f>'PEEA-Desempleo'!AI12</f>
        <v>977</v>
      </c>
      <c r="AI12" s="35">
        <f t="shared" si="21"/>
        <v>0.5794780545670225</v>
      </c>
      <c r="AJ12" s="27">
        <f t="shared" si="22"/>
        <v>1686</v>
      </c>
      <c r="AK12" s="35">
        <f t="shared" si="23"/>
        <v>0.10723144438084335</v>
      </c>
      <c r="AL12" s="104">
        <f>'PEEA-Desempleo'!AL12</f>
        <v>681</v>
      </c>
      <c r="AM12" s="35">
        <f t="shared" si="24"/>
        <v>0.41272727272727272</v>
      </c>
      <c r="AN12" s="104">
        <f>'PEEA-Desempleo'!AO12</f>
        <v>969</v>
      </c>
      <c r="AO12" s="35">
        <f t="shared" si="25"/>
        <v>0.58727272727272728</v>
      </c>
      <c r="AP12" s="27">
        <f t="shared" si="26"/>
        <v>1650</v>
      </c>
      <c r="AQ12" s="35">
        <f t="shared" si="27"/>
        <v>0.10724731881702958</v>
      </c>
      <c r="AR12" s="104">
        <f>'PEEA-Desempleo'!AR12</f>
        <v>716</v>
      </c>
      <c r="AS12" s="35">
        <f t="shared" si="28"/>
        <v>0.42822966507177035</v>
      </c>
      <c r="AT12" s="104">
        <f>'PEEA-Desempleo'!AU12</f>
        <v>956</v>
      </c>
      <c r="AU12" s="35">
        <f t="shared" si="29"/>
        <v>0.57177033492822971</v>
      </c>
      <c r="AV12" s="27">
        <f t="shared" si="30"/>
        <v>1672</v>
      </c>
      <c r="AW12" s="35">
        <f t="shared" si="31"/>
        <v>0.10893927547563201</v>
      </c>
      <c r="AX12" s="104">
        <f>'PEEA-Desempleo'!AX12</f>
        <v>704</v>
      </c>
      <c r="AY12" s="35">
        <f t="shared" si="32"/>
        <v>0.43645381277123374</v>
      </c>
      <c r="AZ12" s="104">
        <f>'PEEA-Desempleo'!BA12</f>
        <v>909</v>
      </c>
      <c r="BA12" s="35">
        <f t="shared" si="33"/>
        <v>0.56354618722876626</v>
      </c>
      <c r="BB12" s="27">
        <f t="shared" si="34"/>
        <v>1613</v>
      </c>
      <c r="BC12" s="35">
        <f t="shared" si="35"/>
        <v>0.10554901190943594</v>
      </c>
      <c r="BD12" s="104">
        <f>'PEEA-Desempleo'!BD12</f>
        <v>724</v>
      </c>
      <c r="BE12" s="35">
        <f t="shared" si="36"/>
        <v>0.44553846153846155</v>
      </c>
      <c r="BF12" s="104">
        <f>'PEEA-Desempleo'!BG12</f>
        <v>901</v>
      </c>
      <c r="BG12" s="35">
        <f t="shared" si="37"/>
        <v>0.55446153846153845</v>
      </c>
      <c r="BH12" s="27">
        <f t="shared" si="38"/>
        <v>1625</v>
      </c>
      <c r="BI12" s="35">
        <f t="shared" si="39"/>
        <v>0.10374768562855137</v>
      </c>
      <c r="BJ12" s="104">
        <f>'PEEA-Desempleo'!BJ12</f>
        <v>761</v>
      </c>
      <c r="BK12" s="35">
        <f t="shared" si="40"/>
        <v>0.4548714883442917</v>
      </c>
      <c r="BL12" s="91">
        <f>'PEEA-Desempleo'!BM12</f>
        <v>912</v>
      </c>
      <c r="BM12" s="35">
        <f t="shared" si="41"/>
        <v>0.5451285116557083</v>
      </c>
      <c r="BN12" s="27">
        <f t="shared" si="42"/>
        <v>1673</v>
      </c>
      <c r="BO12" s="35">
        <f t="shared" si="43"/>
        <v>0.10614808705031406</v>
      </c>
      <c r="BP12" s="104">
        <f>'PEEA-Desempleo'!BP12</f>
        <v>765</v>
      </c>
      <c r="BQ12" s="35">
        <f t="shared" si="44"/>
        <v>0.46223564954682778</v>
      </c>
      <c r="BR12" s="104">
        <f>'PEEA-Desempleo'!BS12</f>
        <v>890</v>
      </c>
      <c r="BS12" s="35">
        <f t="shared" si="45"/>
        <v>0.53776435045317217</v>
      </c>
      <c r="BT12" s="27">
        <f t="shared" si="46"/>
        <v>1655</v>
      </c>
      <c r="BU12" s="35">
        <f t="shared" si="47"/>
        <v>0.10408150430790516</v>
      </c>
    </row>
    <row r="13" spans="1:73" x14ac:dyDescent="0.2">
      <c r="A13" s="33" t="s">
        <v>10</v>
      </c>
      <c r="B13" s="107">
        <f>'PEEA-Desempleo'!B13</f>
        <v>634</v>
      </c>
      <c r="C13" s="35">
        <f t="shared" si="0"/>
        <v>0.39378881987577641</v>
      </c>
      <c r="D13" s="107">
        <f>'PEEA-Desempleo'!E13</f>
        <v>976</v>
      </c>
      <c r="E13" s="35">
        <f t="shared" si="1"/>
        <v>0.60621118012422359</v>
      </c>
      <c r="F13" s="27">
        <f t="shared" si="2"/>
        <v>1610</v>
      </c>
      <c r="G13" s="35">
        <f t="shared" si="3"/>
        <v>0.11026642010821176</v>
      </c>
      <c r="H13" s="80">
        <f>'PEEA-Desempleo'!H13</f>
        <v>620</v>
      </c>
      <c r="I13" s="35">
        <f t="shared" si="4"/>
        <v>0.38557213930348261</v>
      </c>
      <c r="J13" s="80">
        <f>'PEEA-Desempleo'!K13</f>
        <v>988</v>
      </c>
      <c r="K13" s="35">
        <f t="shared" si="5"/>
        <v>0.61442786069651745</v>
      </c>
      <c r="L13" s="27">
        <f t="shared" si="6"/>
        <v>1608</v>
      </c>
      <c r="M13" s="35">
        <f t="shared" si="7"/>
        <v>0.10917979359043997</v>
      </c>
      <c r="N13" s="104">
        <f>'PEEA-Desempleo'!N13</f>
        <v>706</v>
      </c>
      <c r="O13" s="35">
        <f t="shared" si="8"/>
        <v>0.39864483342744211</v>
      </c>
      <c r="P13" s="104">
        <f>'PEEA-Desempleo'!Q13</f>
        <v>1065</v>
      </c>
      <c r="Q13" s="35">
        <f t="shared" si="9"/>
        <v>0.60135516657255783</v>
      </c>
      <c r="R13" s="27">
        <f t="shared" si="10"/>
        <v>1771</v>
      </c>
      <c r="S13" s="35">
        <f t="shared" si="11"/>
        <v>0.11387602880658436</v>
      </c>
      <c r="T13" s="104">
        <f>'PEEA-Desempleo'!T13</f>
        <v>767</v>
      </c>
      <c r="U13" s="35">
        <f t="shared" si="12"/>
        <v>0.40950347036839296</v>
      </c>
      <c r="V13" s="104">
        <f>'PEEA-Desempleo'!W13</f>
        <v>1106</v>
      </c>
      <c r="W13" s="35">
        <f t="shared" si="13"/>
        <v>0.59049652963160704</v>
      </c>
      <c r="X13" s="27">
        <f t="shared" si="14"/>
        <v>1873</v>
      </c>
      <c r="Y13" s="35">
        <f t="shared" si="15"/>
        <v>0.11545336867410466</v>
      </c>
      <c r="Z13" s="104">
        <f>'PEEA-Desempleo'!Z13</f>
        <v>734</v>
      </c>
      <c r="AA13" s="35">
        <f t="shared" si="16"/>
        <v>0.3995645073489385</v>
      </c>
      <c r="AB13" s="104">
        <f>'PEEA-Desempleo'!AC13</f>
        <v>1103</v>
      </c>
      <c r="AC13" s="35">
        <f t="shared" si="17"/>
        <v>0.60043549265106155</v>
      </c>
      <c r="AD13" s="27">
        <f t="shared" si="18"/>
        <v>1837</v>
      </c>
      <c r="AE13" s="35">
        <f t="shared" si="19"/>
        <v>0.11403563225526103</v>
      </c>
      <c r="AF13" s="104">
        <f>'PEEA-Desempleo'!AF13</f>
        <v>697</v>
      </c>
      <c r="AG13" s="35">
        <f t="shared" si="20"/>
        <v>0.39423076923076922</v>
      </c>
      <c r="AH13" s="104">
        <f>'PEEA-Desempleo'!AI13</f>
        <v>1071</v>
      </c>
      <c r="AI13" s="35">
        <f t="shared" si="21"/>
        <v>0.60576923076923073</v>
      </c>
      <c r="AJ13" s="27">
        <f t="shared" si="22"/>
        <v>1768</v>
      </c>
      <c r="AK13" s="35">
        <f t="shared" si="23"/>
        <v>0.11244673408382624</v>
      </c>
      <c r="AL13" s="104">
        <f>'PEEA-Desempleo'!AL13</f>
        <v>698</v>
      </c>
      <c r="AM13" s="35">
        <f t="shared" si="24"/>
        <v>0.39954207212364051</v>
      </c>
      <c r="AN13" s="104">
        <f>'PEEA-Desempleo'!AO13</f>
        <v>1049</v>
      </c>
      <c r="AO13" s="35">
        <f t="shared" si="25"/>
        <v>0.60045792787635943</v>
      </c>
      <c r="AP13" s="27">
        <f t="shared" si="26"/>
        <v>1747</v>
      </c>
      <c r="AQ13" s="35">
        <f t="shared" si="27"/>
        <v>0.1135521611959701</v>
      </c>
      <c r="AR13" s="104">
        <f>'PEEA-Desempleo'!AR13</f>
        <v>672</v>
      </c>
      <c r="AS13" s="35">
        <f t="shared" si="28"/>
        <v>0.38821490467937608</v>
      </c>
      <c r="AT13" s="104">
        <f>'PEEA-Desempleo'!AU13</f>
        <v>1059</v>
      </c>
      <c r="AU13" s="35">
        <f t="shared" si="29"/>
        <v>0.61178509532062386</v>
      </c>
      <c r="AV13" s="27">
        <f t="shared" si="30"/>
        <v>1731</v>
      </c>
      <c r="AW13" s="35">
        <f t="shared" si="31"/>
        <v>0.11278342455043003</v>
      </c>
      <c r="AX13" s="104">
        <f>'PEEA-Desempleo'!AX13</f>
        <v>654</v>
      </c>
      <c r="AY13" s="35">
        <f t="shared" si="32"/>
        <v>0.38974970202622167</v>
      </c>
      <c r="AZ13" s="104">
        <f>'PEEA-Desempleo'!BA13</f>
        <v>1024</v>
      </c>
      <c r="BA13" s="35">
        <f t="shared" si="33"/>
        <v>0.61025029797377828</v>
      </c>
      <c r="BB13" s="27">
        <f t="shared" si="34"/>
        <v>1678</v>
      </c>
      <c r="BC13" s="35">
        <f t="shared" si="35"/>
        <v>0.10980238188718754</v>
      </c>
      <c r="BD13" s="104">
        <f>'PEEA-Desempleo'!BD13</f>
        <v>695</v>
      </c>
      <c r="BE13" s="35">
        <f t="shared" si="36"/>
        <v>0.40477577169481654</v>
      </c>
      <c r="BF13" s="104">
        <f>'PEEA-Desempleo'!BG13</f>
        <v>1022</v>
      </c>
      <c r="BG13" s="35">
        <f t="shared" si="37"/>
        <v>0.59522422830518351</v>
      </c>
      <c r="BH13" s="27">
        <f t="shared" si="38"/>
        <v>1717</v>
      </c>
      <c r="BI13" s="35">
        <f t="shared" si="39"/>
        <v>0.10962140075336781</v>
      </c>
      <c r="BJ13" s="104">
        <f>'PEEA-Desempleo'!BJ13</f>
        <v>709</v>
      </c>
      <c r="BK13" s="35">
        <f t="shared" si="40"/>
        <v>0.40700344431687713</v>
      </c>
      <c r="BL13" s="91">
        <f>'PEEA-Desempleo'!BM13</f>
        <v>1033</v>
      </c>
      <c r="BM13" s="35">
        <f t="shared" si="41"/>
        <v>0.59299655568312282</v>
      </c>
      <c r="BN13" s="27">
        <f t="shared" si="42"/>
        <v>1742</v>
      </c>
      <c r="BO13" s="35">
        <f t="shared" si="43"/>
        <v>0.11052598185394327</v>
      </c>
      <c r="BP13" s="104">
        <f>'PEEA-Desempleo'!BP13</f>
        <v>735</v>
      </c>
      <c r="BQ13" s="35">
        <f t="shared" si="44"/>
        <v>0.42363112391930835</v>
      </c>
      <c r="BR13" s="104">
        <f>'PEEA-Desempleo'!BS13</f>
        <v>1000</v>
      </c>
      <c r="BS13" s="35">
        <f t="shared" si="45"/>
        <v>0.57636887608069165</v>
      </c>
      <c r="BT13" s="27">
        <f t="shared" si="46"/>
        <v>1735</v>
      </c>
      <c r="BU13" s="35">
        <f t="shared" si="47"/>
        <v>0.10911263442550782</v>
      </c>
    </row>
    <row r="14" spans="1:73" x14ac:dyDescent="0.2">
      <c r="A14" s="33" t="s">
        <v>11</v>
      </c>
      <c r="B14" s="107">
        <f>'PEEA-Desempleo'!B14</f>
        <v>633</v>
      </c>
      <c r="C14" s="35">
        <f t="shared" si="0"/>
        <v>0.38201569100784549</v>
      </c>
      <c r="D14" s="107">
        <f>'PEEA-Desempleo'!E14</f>
        <v>1024</v>
      </c>
      <c r="E14" s="35">
        <f t="shared" si="1"/>
        <v>0.61798430899215451</v>
      </c>
      <c r="F14" s="27">
        <f t="shared" si="2"/>
        <v>1657</v>
      </c>
      <c r="G14" s="35">
        <f t="shared" si="3"/>
        <v>0.11348537771385521</v>
      </c>
      <c r="H14" s="80">
        <f>'PEEA-Desempleo'!H14</f>
        <v>621</v>
      </c>
      <c r="I14" s="35">
        <f t="shared" si="4"/>
        <v>0.37796713329275716</v>
      </c>
      <c r="J14" s="80">
        <f>'PEEA-Desempleo'!K14</f>
        <v>1022</v>
      </c>
      <c r="K14" s="35">
        <f t="shared" si="5"/>
        <v>0.62203286670724289</v>
      </c>
      <c r="L14" s="27">
        <f t="shared" si="6"/>
        <v>1643</v>
      </c>
      <c r="M14" s="35">
        <f t="shared" si="7"/>
        <v>0.11155621944595329</v>
      </c>
      <c r="N14" s="104">
        <f>'PEEA-Desempleo'!N14</f>
        <v>690</v>
      </c>
      <c r="O14" s="35">
        <f t="shared" si="8"/>
        <v>0.39677975848188612</v>
      </c>
      <c r="P14" s="104">
        <f>'PEEA-Desempleo'!Q14</f>
        <v>1049</v>
      </c>
      <c r="Q14" s="35">
        <f t="shared" si="9"/>
        <v>0.60322024151811382</v>
      </c>
      <c r="R14" s="27">
        <f t="shared" si="10"/>
        <v>1739</v>
      </c>
      <c r="S14" s="35">
        <f t="shared" si="11"/>
        <v>0.11181841563786009</v>
      </c>
      <c r="T14" s="104">
        <f>'PEEA-Desempleo'!T14</f>
        <v>738</v>
      </c>
      <c r="U14" s="35">
        <f t="shared" si="12"/>
        <v>0.39956686518678941</v>
      </c>
      <c r="V14" s="104">
        <f>'PEEA-Desempleo'!W14</f>
        <v>1109</v>
      </c>
      <c r="W14" s="35">
        <f t="shared" si="13"/>
        <v>0.60043313481321059</v>
      </c>
      <c r="X14" s="27">
        <f t="shared" si="14"/>
        <v>1847</v>
      </c>
      <c r="Y14" s="35">
        <f t="shared" si="15"/>
        <v>0.11385070578807865</v>
      </c>
      <c r="Z14" s="104">
        <f>'PEEA-Desempleo'!Z14</f>
        <v>715</v>
      </c>
      <c r="AA14" s="35">
        <f t="shared" si="16"/>
        <v>0.3924259055982437</v>
      </c>
      <c r="AB14" s="104">
        <f>'PEEA-Desempleo'!AC14</f>
        <v>1107</v>
      </c>
      <c r="AC14" s="35">
        <f t="shared" si="17"/>
        <v>0.60757409440175636</v>
      </c>
      <c r="AD14" s="27">
        <f t="shared" si="18"/>
        <v>1822</v>
      </c>
      <c r="AE14" s="35">
        <f t="shared" si="19"/>
        <v>0.11310447575889254</v>
      </c>
      <c r="AF14" s="104">
        <f>'PEEA-Desempleo'!AF14</f>
        <v>688</v>
      </c>
      <c r="AG14" s="35">
        <f t="shared" si="20"/>
        <v>0.38500279798545045</v>
      </c>
      <c r="AH14" s="104">
        <f>'PEEA-Desempleo'!AI14</f>
        <v>1099</v>
      </c>
      <c r="AI14" s="35">
        <f t="shared" si="21"/>
        <v>0.61499720201454955</v>
      </c>
      <c r="AJ14" s="27">
        <f t="shared" si="22"/>
        <v>1787</v>
      </c>
      <c r="AK14" s="35">
        <f t="shared" si="23"/>
        <v>0.11365515486866375</v>
      </c>
      <c r="AL14" s="104">
        <f>'PEEA-Desempleo'!AL14</f>
        <v>672</v>
      </c>
      <c r="AM14" s="35">
        <f t="shared" si="24"/>
        <v>0.38247011952191234</v>
      </c>
      <c r="AN14" s="104">
        <f>'PEEA-Desempleo'!AO14</f>
        <v>1085</v>
      </c>
      <c r="AO14" s="35">
        <f t="shared" si="25"/>
        <v>0.61752988047808766</v>
      </c>
      <c r="AP14" s="27">
        <f t="shared" si="26"/>
        <v>1757</v>
      </c>
      <c r="AQ14" s="35">
        <f t="shared" si="27"/>
        <v>0.11420214494637634</v>
      </c>
      <c r="AR14" s="104">
        <f>'PEEA-Desempleo'!AR14</f>
        <v>654</v>
      </c>
      <c r="AS14" s="35">
        <f t="shared" si="28"/>
        <v>0.38312829525483305</v>
      </c>
      <c r="AT14" s="104">
        <f>'PEEA-Desempleo'!AU14</f>
        <v>1053</v>
      </c>
      <c r="AU14" s="35">
        <f t="shared" si="29"/>
        <v>0.61687170474516695</v>
      </c>
      <c r="AV14" s="27">
        <f t="shared" si="30"/>
        <v>1707</v>
      </c>
      <c r="AW14" s="35">
        <f t="shared" si="31"/>
        <v>0.11121970289288506</v>
      </c>
      <c r="AX14" s="104">
        <f>'PEEA-Desempleo'!AX14</f>
        <v>624</v>
      </c>
      <c r="AY14" s="35">
        <f t="shared" si="32"/>
        <v>0.3734290843806104</v>
      </c>
      <c r="AZ14" s="104">
        <f>'PEEA-Desempleo'!BA14</f>
        <v>1047</v>
      </c>
      <c r="BA14" s="35">
        <f t="shared" si="33"/>
        <v>0.6265709156193896</v>
      </c>
      <c r="BB14" s="27">
        <f t="shared" si="34"/>
        <v>1671</v>
      </c>
      <c r="BC14" s="35">
        <f t="shared" si="35"/>
        <v>0.10934432665881429</v>
      </c>
      <c r="BD14" s="104">
        <f>'PEEA-Desempleo'!BD14</f>
        <v>650</v>
      </c>
      <c r="BE14" s="35">
        <f t="shared" si="36"/>
        <v>0.38829151732377537</v>
      </c>
      <c r="BF14" s="104">
        <f>'PEEA-Desempleo'!BG14</f>
        <v>1024</v>
      </c>
      <c r="BG14" s="35">
        <f t="shared" si="37"/>
        <v>0.61170848267622457</v>
      </c>
      <c r="BH14" s="27">
        <f t="shared" si="38"/>
        <v>1674</v>
      </c>
      <c r="BI14" s="35">
        <f t="shared" si="39"/>
        <v>0.10687607737981229</v>
      </c>
      <c r="BJ14" s="104">
        <f>'PEEA-Desempleo'!BJ14</f>
        <v>643</v>
      </c>
      <c r="BK14" s="35">
        <f t="shared" si="40"/>
        <v>0.38433950986252241</v>
      </c>
      <c r="BL14" s="91">
        <f>'PEEA-Desempleo'!BM14</f>
        <v>1030</v>
      </c>
      <c r="BM14" s="35">
        <f t="shared" si="41"/>
        <v>0.61566049013747759</v>
      </c>
      <c r="BN14" s="27">
        <f t="shared" si="42"/>
        <v>1673</v>
      </c>
      <c r="BO14" s="35">
        <f t="shared" si="43"/>
        <v>0.10614808705031406</v>
      </c>
      <c r="BP14" s="104">
        <f>'PEEA-Desempleo'!BP14</f>
        <v>666</v>
      </c>
      <c r="BQ14" s="35">
        <f t="shared" si="44"/>
        <v>0.39015817223198596</v>
      </c>
      <c r="BR14" s="104">
        <f>'PEEA-Desempleo'!BS14</f>
        <v>1041</v>
      </c>
      <c r="BS14" s="35">
        <f t="shared" si="45"/>
        <v>0.6098418277680141</v>
      </c>
      <c r="BT14" s="27">
        <f t="shared" si="46"/>
        <v>1707</v>
      </c>
      <c r="BU14" s="35">
        <f t="shared" si="47"/>
        <v>0.10735173888434689</v>
      </c>
    </row>
    <row r="15" spans="1:73" x14ac:dyDescent="0.2">
      <c r="A15" s="33" t="s">
        <v>12</v>
      </c>
      <c r="B15" s="107">
        <f>'PEEA-Desempleo'!B15</f>
        <v>668</v>
      </c>
      <c r="C15" s="35">
        <f t="shared" si="0"/>
        <v>0.37740112994350283</v>
      </c>
      <c r="D15" s="107">
        <f>'PEEA-Desempleo'!E15</f>
        <v>1102</v>
      </c>
      <c r="E15" s="35">
        <f t="shared" si="1"/>
        <v>0.62259887005649717</v>
      </c>
      <c r="F15" s="27">
        <f t="shared" si="2"/>
        <v>1770</v>
      </c>
      <c r="G15" s="35">
        <f t="shared" si="3"/>
        <v>0.12122457365933841</v>
      </c>
      <c r="H15" s="80">
        <f>'PEEA-Desempleo'!H15</f>
        <v>641</v>
      </c>
      <c r="I15" s="35">
        <f t="shared" si="4"/>
        <v>0.36881472957422323</v>
      </c>
      <c r="J15" s="80">
        <f>'PEEA-Desempleo'!K15</f>
        <v>1097</v>
      </c>
      <c r="K15" s="35">
        <f t="shared" si="5"/>
        <v>0.63118527042577677</v>
      </c>
      <c r="L15" s="27">
        <f t="shared" si="6"/>
        <v>1738</v>
      </c>
      <c r="M15" s="35">
        <f t="shared" si="7"/>
        <v>0.11800651819663227</v>
      </c>
      <c r="N15" s="104">
        <f>'PEEA-Desempleo'!N15</f>
        <v>732</v>
      </c>
      <c r="O15" s="35">
        <f t="shared" si="8"/>
        <v>0.39040000000000002</v>
      </c>
      <c r="P15" s="104">
        <f>'PEEA-Desempleo'!Q15</f>
        <v>1143</v>
      </c>
      <c r="Q15" s="35">
        <f t="shared" si="9"/>
        <v>0.60960000000000003</v>
      </c>
      <c r="R15" s="27">
        <f t="shared" si="10"/>
        <v>1875</v>
      </c>
      <c r="S15" s="35">
        <f t="shared" si="11"/>
        <v>0.12056327160493827</v>
      </c>
      <c r="T15" s="104">
        <f>'PEEA-Desempleo'!T15</f>
        <v>763</v>
      </c>
      <c r="U15" s="35">
        <f t="shared" si="12"/>
        <v>0.39350180505415161</v>
      </c>
      <c r="V15" s="104">
        <f>'PEEA-Desempleo'!W15</f>
        <v>1176</v>
      </c>
      <c r="W15" s="35">
        <f t="shared" si="13"/>
        <v>0.60649819494584833</v>
      </c>
      <c r="X15" s="27">
        <f t="shared" si="14"/>
        <v>1939</v>
      </c>
      <c r="Y15" s="35">
        <f t="shared" si="15"/>
        <v>0.11952166676940147</v>
      </c>
      <c r="Z15" s="104">
        <f>'PEEA-Desempleo'!Z15</f>
        <v>738</v>
      </c>
      <c r="AA15" s="35">
        <f t="shared" si="16"/>
        <v>0.38377535101404059</v>
      </c>
      <c r="AB15" s="104">
        <f>'PEEA-Desempleo'!AC15</f>
        <v>1185</v>
      </c>
      <c r="AC15" s="35">
        <f t="shared" si="17"/>
        <v>0.61622464898595941</v>
      </c>
      <c r="AD15" s="27">
        <f t="shared" si="18"/>
        <v>1923</v>
      </c>
      <c r="AE15" s="35">
        <f t="shared" si="19"/>
        <v>0.11937426283444037</v>
      </c>
      <c r="AF15" s="104">
        <f>'PEEA-Desempleo'!AF15</f>
        <v>717</v>
      </c>
      <c r="AG15" s="35">
        <f t="shared" si="20"/>
        <v>0.3738269030239833</v>
      </c>
      <c r="AH15" s="104">
        <f>'PEEA-Desempleo'!AI15</f>
        <v>1201</v>
      </c>
      <c r="AI15" s="35">
        <f t="shared" si="21"/>
        <v>0.62617309697601664</v>
      </c>
      <c r="AJ15" s="27">
        <f t="shared" si="22"/>
        <v>1918</v>
      </c>
      <c r="AK15" s="35">
        <f t="shared" si="23"/>
        <v>0.1219868981746486</v>
      </c>
      <c r="AL15" s="104">
        <f>'PEEA-Desempleo'!AL15</f>
        <v>698</v>
      </c>
      <c r="AM15" s="35">
        <f t="shared" si="24"/>
        <v>0.37607758620689657</v>
      </c>
      <c r="AN15" s="104">
        <f>'PEEA-Desempleo'!AO15</f>
        <v>1158</v>
      </c>
      <c r="AO15" s="35">
        <f t="shared" si="25"/>
        <v>0.62392241379310343</v>
      </c>
      <c r="AP15" s="27">
        <f t="shared" si="26"/>
        <v>1856</v>
      </c>
      <c r="AQ15" s="35">
        <f t="shared" si="27"/>
        <v>0.12063698407539812</v>
      </c>
      <c r="AR15" s="104">
        <f>'PEEA-Desempleo'!AR15</f>
        <v>676</v>
      </c>
      <c r="AS15" s="35">
        <f t="shared" si="28"/>
        <v>0.37020810514786417</v>
      </c>
      <c r="AT15" s="104">
        <f>'PEEA-Desempleo'!AU15</f>
        <v>1150</v>
      </c>
      <c r="AU15" s="35">
        <f t="shared" si="29"/>
        <v>0.62979189485213583</v>
      </c>
      <c r="AV15" s="27">
        <f t="shared" si="30"/>
        <v>1826</v>
      </c>
      <c r="AW15" s="35">
        <f t="shared" si="31"/>
        <v>0.11897315611154548</v>
      </c>
      <c r="AX15" s="104">
        <f>'PEEA-Desempleo'!AX15</f>
        <v>687</v>
      </c>
      <c r="AY15" s="35">
        <f t="shared" si="32"/>
        <v>0.37788778877887791</v>
      </c>
      <c r="AZ15" s="104">
        <f>'PEEA-Desempleo'!BA15</f>
        <v>1131</v>
      </c>
      <c r="BA15" s="35">
        <f t="shared" si="33"/>
        <v>0.62211221122112215</v>
      </c>
      <c r="BB15" s="27">
        <f t="shared" si="34"/>
        <v>1818</v>
      </c>
      <c r="BC15" s="35">
        <f t="shared" si="35"/>
        <v>0.11896348645465253</v>
      </c>
      <c r="BD15" s="104">
        <f>'PEEA-Desempleo'!BD15</f>
        <v>699</v>
      </c>
      <c r="BE15" s="35">
        <f t="shared" si="36"/>
        <v>0.37906724511930584</v>
      </c>
      <c r="BF15" s="104">
        <f>'PEEA-Desempleo'!BG15</f>
        <v>1145</v>
      </c>
      <c r="BG15" s="35">
        <f t="shared" si="37"/>
        <v>0.6209327548806941</v>
      </c>
      <c r="BH15" s="27">
        <f t="shared" si="38"/>
        <v>1844</v>
      </c>
      <c r="BI15" s="35">
        <f t="shared" si="39"/>
        <v>0.11772968141479921</v>
      </c>
      <c r="BJ15" s="104">
        <f>'PEEA-Desempleo'!BJ15</f>
        <v>710</v>
      </c>
      <c r="BK15" s="35">
        <f t="shared" si="40"/>
        <v>0.38607939097335509</v>
      </c>
      <c r="BL15" s="91">
        <f>'PEEA-Desempleo'!BM15</f>
        <v>1129</v>
      </c>
      <c r="BM15" s="35">
        <f t="shared" si="41"/>
        <v>0.61392060902664491</v>
      </c>
      <c r="BN15" s="27">
        <f t="shared" si="42"/>
        <v>1839</v>
      </c>
      <c r="BO15" s="35">
        <f t="shared" si="43"/>
        <v>0.11668041367933507</v>
      </c>
      <c r="BP15" s="104">
        <f>'PEEA-Desempleo'!BP15</f>
        <v>727</v>
      </c>
      <c r="BQ15" s="35">
        <f t="shared" si="44"/>
        <v>0.39023081052066561</v>
      </c>
      <c r="BR15" s="104">
        <f>'PEEA-Desempleo'!BS15</f>
        <v>1136</v>
      </c>
      <c r="BS15" s="35">
        <f t="shared" si="45"/>
        <v>0.60976918947933445</v>
      </c>
      <c r="BT15" s="27">
        <f t="shared" si="46"/>
        <v>1863</v>
      </c>
      <c r="BU15" s="35">
        <f t="shared" si="47"/>
        <v>0.11716244261367209</v>
      </c>
    </row>
    <row r="16" spans="1:73" x14ac:dyDescent="0.2">
      <c r="A16" s="33" t="s">
        <v>13</v>
      </c>
      <c r="B16" s="107">
        <f>'PEEA-Desempleo'!B16</f>
        <v>745</v>
      </c>
      <c r="C16" s="35">
        <f t="shared" si="0"/>
        <v>0.39860888175494918</v>
      </c>
      <c r="D16" s="107">
        <f>'PEEA-Desempleo'!E16</f>
        <v>1124</v>
      </c>
      <c r="E16" s="35">
        <f t="shared" si="1"/>
        <v>0.60139111824505087</v>
      </c>
      <c r="F16" s="27">
        <f t="shared" si="2"/>
        <v>1869</v>
      </c>
      <c r="G16" s="35">
        <f t="shared" si="3"/>
        <v>0.128004931169098</v>
      </c>
      <c r="H16" s="80">
        <f>'PEEA-Desempleo'!H16</f>
        <v>759</v>
      </c>
      <c r="I16" s="35">
        <f t="shared" si="4"/>
        <v>0.40116279069767441</v>
      </c>
      <c r="J16" s="80">
        <f>'PEEA-Desempleo'!K16</f>
        <v>1133</v>
      </c>
      <c r="K16" s="35">
        <f t="shared" si="5"/>
        <v>0.59883720930232553</v>
      </c>
      <c r="L16" s="27">
        <f t="shared" si="6"/>
        <v>1892</v>
      </c>
      <c r="M16" s="35">
        <f t="shared" si="7"/>
        <v>0.12846279196089083</v>
      </c>
      <c r="N16" s="104">
        <f>'PEEA-Desempleo'!N16</f>
        <v>817</v>
      </c>
      <c r="O16" s="35">
        <f t="shared" si="8"/>
        <v>0.41493143727780601</v>
      </c>
      <c r="P16" s="104">
        <f>'PEEA-Desempleo'!Q16</f>
        <v>1152</v>
      </c>
      <c r="Q16" s="35">
        <f t="shared" si="9"/>
        <v>0.58506856272219399</v>
      </c>
      <c r="R16" s="27">
        <f t="shared" si="10"/>
        <v>1969</v>
      </c>
      <c r="S16" s="35">
        <f t="shared" si="11"/>
        <v>0.12660751028806586</v>
      </c>
      <c r="T16" s="104">
        <f>'PEEA-Desempleo'!T16</f>
        <v>864</v>
      </c>
      <c r="U16" s="35">
        <f t="shared" si="12"/>
        <v>0.42352941176470588</v>
      </c>
      <c r="V16" s="104">
        <f>'PEEA-Desempleo'!W16</f>
        <v>1176</v>
      </c>
      <c r="W16" s="35">
        <f t="shared" si="13"/>
        <v>0.57647058823529407</v>
      </c>
      <c r="X16" s="27">
        <f t="shared" si="14"/>
        <v>2040</v>
      </c>
      <c r="Y16" s="35">
        <f t="shared" si="15"/>
        <v>0.12574739567281021</v>
      </c>
      <c r="Z16" s="104">
        <f>'PEEA-Desempleo'!Z16</f>
        <v>815</v>
      </c>
      <c r="AA16" s="35">
        <f t="shared" si="16"/>
        <v>0.40954773869346733</v>
      </c>
      <c r="AB16" s="104">
        <f>'PEEA-Desempleo'!AC16</f>
        <v>1175</v>
      </c>
      <c r="AC16" s="35">
        <f t="shared" si="17"/>
        <v>0.59045226130653261</v>
      </c>
      <c r="AD16" s="27">
        <f t="shared" si="18"/>
        <v>1990</v>
      </c>
      <c r="AE16" s="35">
        <f t="shared" si="19"/>
        <v>0.12353342851821963</v>
      </c>
      <c r="AF16" s="104">
        <f>'PEEA-Desempleo'!AF16</f>
        <v>780</v>
      </c>
      <c r="AG16" s="35">
        <f t="shared" si="20"/>
        <v>0.40582726326742974</v>
      </c>
      <c r="AH16" s="104">
        <f>'PEEA-Desempleo'!AI16</f>
        <v>1142</v>
      </c>
      <c r="AI16" s="35">
        <f t="shared" si="21"/>
        <v>0.59417273673257021</v>
      </c>
      <c r="AJ16" s="27">
        <f t="shared" si="22"/>
        <v>1922</v>
      </c>
      <c r="AK16" s="35">
        <f t="shared" si="23"/>
        <v>0.12224130255040387</v>
      </c>
      <c r="AL16" s="104">
        <f>'PEEA-Desempleo'!AL16</f>
        <v>766</v>
      </c>
      <c r="AM16" s="35">
        <f t="shared" si="24"/>
        <v>0.40788072417465387</v>
      </c>
      <c r="AN16" s="104">
        <f>'PEEA-Desempleo'!AO16</f>
        <v>1112</v>
      </c>
      <c r="AO16" s="35">
        <f t="shared" si="25"/>
        <v>0.59211927582534607</v>
      </c>
      <c r="AP16" s="27">
        <f t="shared" si="26"/>
        <v>1878</v>
      </c>
      <c r="AQ16" s="35">
        <f t="shared" si="27"/>
        <v>0.12206694832629185</v>
      </c>
      <c r="AR16" s="104">
        <f>'PEEA-Desempleo'!AR16</f>
        <v>788</v>
      </c>
      <c r="AS16" s="35">
        <f t="shared" si="28"/>
        <v>0.41343126967471144</v>
      </c>
      <c r="AT16" s="104">
        <f>'PEEA-Desempleo'!AU16</f>
        <v>1118</v>
      </c>
      <c r="AU16" s="35">
        <f t="shared" si="29"/>
        <v>0.58656873032528856</v>
      </c>
      <c r="AV16" s="27">
        <f t="shared" si="30"/>
        <v>1906</v>
      </c>
      <c r="AW16" s="35">
        <f t="shared" si="31"/>
        <v>0.12418556163669534</v>
      </c>
      <c r="AX16" s="104">
        <f>'PEEA-Desempleo'!AX16</f>
        <v>788</v>
      </c>
      <c r="AY16" s="35">
        <f t="shared" si="32"/>
        <v>0.41386554621848737</v>
      </c>
      <c r="AZ16" s="104">
        <f>'PEEA-Desempleo'!BA16</f>
        <v>1116</v>
      </c>
      <c r="BA16" s="35">
        <f t="shared" si="33"/>
        <v>0.58613445378151263</v>
      </c>
      <c r="BB16" s="27">
        <f t="shared" si="34"/>
        <v>1904</v>
      </c>
      <c r="BC16" s="35">
        <f t="shared" si="35"/>
        <v>0.12459102211752389</v>
      </c>
      <c r="BD16" s="104">
        <f>'PEEA-Desempleo'!BD16</f>
        <v>803</v>
      </c>
      <c r="BE16" s="35">
        <f t="shared" si="36"/>
        <v>0.409903011740684</v>
      </c>
      <c r="BF16" s="104">
        <f>'PEEA-Desempleo'!BG16</f>
        <v>1156</v>
      </c>
      <c r="BG16" s="35">
        <f t="shared" si="37"/>
        <v>0.590096988259316</v>
      </c>
      <c r="BH16" s="27">
        <f t="shared" si="38"/>
        <v>1959</v>
      </c>
      <c r="BI16" s="35">
        <f t="shared" si="39"/>
        <v>0.12507182532081976</v>
      </c>
      <c r="BJ16" s="104">
        <f>'PEEA-Desempleo'!BJ16</f>
        <v>797</v>
      </c>
      <c r="BK16" s="35">
        <f t="shared" si="40"/>
        <v>0.40829918032786883</v>
      </c>
      <c r="BL16" s="91">
        <f>'PEEA-Desempleo'!BM16</f>
        <v>1155</v>
      </c>
      <c r="BM16" s="35">
        <f t="shared" si="41"/>
        <v>0.59170081967213117</v>
      </c>
      <c r="BN16" s="27">
        <f t="shared" si="42"/>
        <v>1952</v>
      </c>
      <c r="BO16" s="35">
        <f t="shared" si="43"/>
        <v>0.12385000951716262</v>
      </c>
      <c r="BP16" s="104">
        <f>'PEEA-Desempleo'!BP16</f>
        <v>830</v>
      </c>
      <c r="BQ16" s="35">
        <f t="shared" si="44"/>
        <v>0.41604010025062654</v>
      </c>
      <c r="BR16" s="104">
        <f>'PEEA-Desempleo'!BS16</f>
        <v>1165</v>
      </c>
      <c r="BS16" s="35">
        <f t="shared" si="45"/>
        <v>0.58395989974937346</v>
      </c>
      <c r="BT16" s="27">
        <f t="shared" si="46"/>
        <v>1995</v>
      </c>
      <c r="BU16" s="35">
        <f t="shared" si="47"/>
        <v>0.1254638073077165</v>
      </c>
    </row>
    <row r="17" spans="1:73" x14ac:dyDescent="0.2">
      <c r="A17" s="33" t="s">
        <v>14</v>
      </c>
      <c r="B17" s="107">
        <f>'PEEA-Desempleo'!B17</f>
        <v>750</v>
      </c>
      <c r="C17" s="35">
        <f t="shared" si="0"/>
        <v>0.39661554732945531</v>
      </c>
      <c r="D17" s="107">
        <f>'PEEA-Desempleo'!E17</f>
        <v>1141</v>
      </c>
      <c r="E17" s="35">
        <f>D17/F17</f>
        <v>0.60338445267054464</v>
      </c>
      <c r="F17" s="27">
        <f t="shared" si="2"/>
        <v>1891</v>
      </c>
      <c r="G17" s="35">
        <f>F17/$F$20</f>
        <v>0.12951167728237792</v>
      </c>
      <c r="H17" s="80">
        <f>'PEEA-Desempleo'!H17</f>
        <v>761</v>
      </c>
      <c r="I17" s="35">
        <f t="shared" si="4"/>
        <v>0.39968487394957986</v>
      </c>
      <c r="J17" s="80">
        <f>'PEEA-Desempleo'!K17</f>
        <v>1143</v>
      </c>
      <c r="K17" s="35">
        <f t="shared" si="5"/>
        <v>0.60031512605042014</v>
      </c>
      <c r="L17" s="27">
        <f t="shared" si="6"/>
        <v>1904</v>
      </c>
      <c r="M17" s="35">
        <f t="shared" si="7"/>
        <v>0.12927756653992395</v>
      </c>
      <c r="N17" s="104">
        <f>'PEEA-Desempleo'!N17</f>
        <v>804</v>
      </c>
      <c r="O17" s="35">
        <f t="shared" si="8"/>
        <v>0.41062308478038817</v>
      </c>
      <c r="P17" s="104">
        <f>'PEEA-Desempleo'!Q17</f>
        <v>1154</v>
      </c>
      <c r="Q17" s="35">
        <f t="shared" si="9"/>
        <v>0.58937691521961189</v>
      </c>
      <c r="R17" s="27">
        <f t="shared" si="10"/>
        <v>1958</v>
      </c>
      <c r="S17" s="35">
        <f t="shared" si="11"/>
        <v>0.12590020576131689</v>
      </c>
      <c r="T17" s="104">
        <f>'PEEA-Desempleo'!T17</f>
        <v>832</v>
      </c>
      <c r="U17" s="35">
        <f t="shared" si="12"/>
        <v>0.41208519068845961</v>
      </c>
      <c r="V17" s="104">
        <f>'PEEA-Desempleo'!W17</f>
        <v>1187</v>
      </c>
      <c r="W17" s="35">
        <f t="shared" si="13"/>
        <v>0.58791480931154039</v>
      </c>
      <c r="X17" s="27">
        <f t="shared" si="14"/>
        <v>2019</v>
      </c>
      <c r="Y17" s="35">
        <f t="shared" si="15"/>
        <v>0.12445293718794305</v>
      </c>
      <c r="Z17" s="104">
        <f>'PEEA-Desempleo'!Z17</f>
        <v>815</v>
      </c>
      <c r="AA17" s="35">
        <f t="shared" si="16"/>
        <v>0.40346534653465349</v>
      </c>
      <c r="AB17" s="104">
        <f>'PEEA-Desempleo'!AC17</f>
        <v>1205</v>
      </c>
      <c r="AC17" s="35">
        <f t="shared" si="17"/>
        <v>0.59653465346534651</v>
      </c>
      <c r="AD17" s="27">
        <f t="shared" si="18"/>
        <v>2020</v>
      </c>
      <c r="AE17" s="35">
        <f t="shared" si="19"/>
        <v>0.12539574151095662</v>
      </c>
      <c r="AF17" s="104">
        <f>'PEEA-Desempleo'!AF17</f>
        <v>812</v>
      </c>
      <c r="AG17" s="35">
        <f t="shared" si="20"/>
        <v>0.39940973930152485</v>
      </c>
      <c r="AH17" s="104">
        <f>'PEEA-Desempleo'!AI17</f>
        <v>1221</v>
      </c>
      <c r="AI17" s="35">
        <f t="shared" si="21"/>
        <v>0.60059026069847521</v>
      </c>
      <c r="AJ17" s="27">
        <f t="shared" si="22"/>
        <v>2033</v>
      </c>
      <c r="AK17" s="35">
        <f t="shared" si="23"/>
        <v>0.12930102397761242</v>
      </c>
      <c r="AL17" s="104">
        <f>'PEEA-Desempleo'!AL17</f>
        <v>764</v>
      </c>
      <c r="AM17" s="35">
        <f t="shared" si="24"/>
        <v>0.3921971252566735</v>
      </c>
      <c r="AN17" s="104">
        <f>'PEEA-Desempleo'!AO17</f>
        <v>1184</v>
      </c>
      <c r="AO17" s="35">
        <f t="shared" si="25"/>
        <v>0.6078028747433265</v>
      </c>
      <c r="AP17" s="27">
        <f t="shared" si="26"/>
        <v>1948</v>
      </c>
      <c r="AQ17" s="35">
        <f t="shared" si="27"/>
        <v>0.12661683457913553</v>
      </c>
      <c r="AR17" s="104">
        <f>'PEEA-Desempleo'!AR17</f>
        <v>760</v>
      </c>
      <c r="AS17" s="35">
        <f t="shared" si="28"/>
        <v>0.3931712364200724</v>
      </c>
      <c r="AT17" s="104">
        <f>'PEEA-Desempleo'!AU17</f>
        <v>1173</v>
      </c>
      <c r="AU17" s="35">
        <f t="shared" si="29"/>
        <v>0.60682876357992754</v>
      </c>
      <c r="AV17" s="27">
        <f t="shared" si="30"/>
        <v>1933</v>
      </c>
      <c r="AW17" s="35">
        <f t="shared" si="31"/>
        <v>0.12594474850143342</v>
      </c>
      <c r="AX17" s="104">
        <f>'PEEA-Desempleo'!AX17</f>
        <v>775</v>
      </c>
      <c r="AY17" s="35">
        <f t="shared" si="32"/>
        <v>0.39743589743589741</v>
      </c>
      <c r="AZ17" s="104">
        <f>'PEEA-Desempleo'!BA17</f>
        <v>1175</v>
      </c>
      <c r="BA17" s="35">
        <f t="shared" si="33"/>
        <v>0.60256410256410253</v>
      </c>
      <c r="BB17" s="27">
        <f t="shared" si="34"/>
        <v>1950</v>
      </c>
      <c r="BC17" s="35">
        <f t="shared" si="35"/>
        <v>0.1276010993325481</v>
      </c>
      <c r="BD17" s="104">
        <f>'PEEA-Desempleo'!BD17</f>
        <v>812</v>
      </c>
      <c r="BE17" s="35">
        <f t="shared" si="36"/>
        <v>0.40078973346495556</v>
      </c>
      <c r="BF17" s="104">
        <f>'PEEA-Desempleo'!BG17</f>
        <v>1214</v>
      </c>
      <c r="BG17" s="35">
        <f t="shared" si="37"/>
        <v>0.59921026653504439</v>
      </c>
      <c r="BH17" s="27">
        <f t="shared" si="38"/>
        <v>2026</v>
      </c>
      <c r="BI17" s="35">
        <f t="shared" si="39"/>
        <v>0.12934942220519696</v>
      </c>
      <c r="BJ17" s="104">
        <f>'PEEA-Desempleo'!BJ17</f>
        <v>821</v>
      </c>
      <c r="BK17" s="35">
        <f t="shared" si="40"/>
        <v>0.40245098039215688</v>
      </c>
      <c r="BL17" s="91">
        <f>'PEEA-Desempleo'!BM17</f>
        <v>1219</v>
      </c>
      <c r="BM17" s="35">
        <f t="shared" si="41"/>
        <v>0.59754901960784312</v>
      </c>
      <c r="BN17" s="27">
        <f t="shared" si="42"/>
        <v>2040</v>
      </c>
      <c r="BO17" s="35">
        <f t="shared" si="43"/>
        <v>0.12943341158555929</v>
      </c>
      <c r="BP17" s="104">
        <f>'PEEA-Desempleo'!BP17</f>
        <v>836</v>
      </c>
      <c r="BQ17" s="35">
        <f t="shared" si="44"/>
        <v>0.40840254030288226</v>
      </c>
      <c r="BR17" s="104">
        <f>'PEEA-Desempleo'!BS17</f>
        <v>1211</v>
      </c>
      <c r="BS17" s="35">
        <f t="shared" si="45"/>
        <v>0.59159745969711774</v>
      </c>
      <c r="BT17" s="27">
        <f t="shared" si="46"/>
        <v>2047</v>
      </c>
      <c r="BU17" s="35">
        <f t="shared" si="47"/>
        <v>0.12873404188415824</v>
      </c>
    </row>
    <row r="18" spans="1:73" x14ac:dyDescent="0.2">
      <c r="A18" s="33" t="s">
        <v>15</v>
      </c>
      <c r="B18" s="107">
        <f>'PEEA-Desempleo'!B18</f>
        <v>894</v>
      </c>
      <c r="C18" s="35">
        <f t="shared" si="0"/>
        <v>0.46345256609642299</v>
      </c>
      <c r="D18" s="107">
        <f>'PEEA-Desempleo'!E18</f>
        <v>1035</v>
      </c>
      <c r="E18" s="35">
        <f t="shared" si="1"/>
        <v>0.53654743390357695</v>
      </c>
      <c r="F18" s="27">
        <f t="shared" si="2"/>
        <v>1929</v>
      </c>
      <c r="G18" s="35">
        <f t="shared" si="3"/>
        <v>0.1321142387507705</v>
      </c>
      <c r="H18" s="80">
        <f>'PEEA-Desempleo'!H18</f>
        <v>870</v>
      </c>
      <c r="I18" s="35">
        <f t="shared" si="4"/>
        <v>0.45336112558624281</v>
      </c>
      <c r="J18" s="80">
        <f>'PEEA-Desempleo'!K18</f>
        <v>1049</v>
      </c>
      <c r="K18" s="35">
        <f t="shared" si="5"/>
        <v>0.54663887441375714</v>
      </c>
      <c r="L18" s="27">
        <f t="shared" si="6"/>
        <v>1919</v>
      </c>
      <c r="M18" s="35">
        <f t="shared" si="7"/>
        <v>0.13029603476371537</v>
      </c>
      <c r="N18" s="104">
        <f>'PEEA-Desempleo'!N18</f>
        <v>908</v>
      </c>
      <c r="O18" s="35">
        <f t="shared" si="8"/>
        <v>0.46255731023942942</v>
      </c>
      <c r="P18" s="104">
        <f>'PEEA-Desempleo'!Q18</f>
        <v>1055</v>
      </c>
      <c r="Q18" s="35">
        <f t="shared" si="9"/>
        <v>0.53744268976057052</v>
      </c>
      <c r="R18" s="27">
        <f t="shared" si="10"/>
        <v>1963</v>
      </c>
      <c r="S18" s="35">
        <f t="shared" si="11"/>
        <v>0.12622170781893005</v>
      </c>
      <c r="T18" s="104">
        <f>'PEEA-Desempleo'!T18</f>
        <v>924</v>
      </c>
      <c r="U18" s="35">
        <f t="shared" si="12"/>
        <v>0.46432160804020101</v>
      </c>
      <c r="V18" s="104">
        <f>'PEEA-Desempleo'!W18</f>
        <v>1066</v>
      </c>
      <c r="W18" s="35">
        <f t="shared" si="13"/>
        <v>0.53567839195979905</v>
      </c>
      <c r="X18" s="27">
        <f t="shared" si="14"/>
        <v>1990</v>
      </c>
      <c r="Y18" s="35">
        <f t="shared" si="15"/>
        <v>0.12266535166122172</v>
      </c>
      <c r="Z18" s="104">
        <f>'PEEA-Desempleo'!Z18</f>
        <v>920</v>
      </c>
      <c r="AA18" s="35">
        <f t="shared" si="16"/>
        <v>0.46254399195575668</v>
      </c>
      <c r="AB18" s="104">
        <f>'PEEA-Desempleo'!AC18</f>
        <v>1069</v>
      </c>
      <c r="AC18" s="35">
        <f t="shared" si="17"/>
        <v>0.53745600804424332</v>
      </c>
      <c r="AD18" s="27">
        <f t="shared" si="18"/>
        <v>1989</v>
      </c>
      <c r="AE18" s="35">
        <f t="shared" si="19"/>
        <v>0.12347135141846173</v>
      </c>
      <c r="AF18" s="104">
        <f>'PEEA-Desempleo'!AF18</f>
        <v>887</v>
      </c>
      <c r="AG18" s="35">
        <f t="shared" si="20"/>
        <v>0.45139949109414756</v>
      </c>
      <c r="AH18" s="104">
        <f>'PEEA-Desempleo'!AI18</f>
        <v>1078</v>
      </c>
      <c r="AI18" s="35">
        <f t="shared" si="21"/>
        <v>0.54860050890585244</v>
      </c>
      <c r="AJ18" s="27">
        <f t="shared" si="22"/>
        <v>1965</v>
      </c>
      <c r="AK18" s="35">
        <f t="shared" si="23"/>
        <v>0.12497614958977295</v>
      </c>
      <c r="AL18" s="104">
        <f>'PEEA-Desempleo'!AL18</f>
        <v>843</v>
      </c>
      <c r="AM18" s="35">
        <f t="shared" si="24"/>
        <v>0.44603174603174606</v>
      </c>
      <c r="AN18" s="104">
        <f>'PEEA-Desempleo'!AO18</f>
        <v>1047</v>
      </c>
      <c r="AO18" s="35">
        <f t="shared" si="25"/>
        <v>0.553968253968254</v>
      </c>
      <c r="AP18" s="27">
        <f t="shared" si="26"/>
        <v>1890</v>
      </c>
      <c r="AQ18" s="35">
        <f t="shared" si="27"/>
        <v>0.12284692882677933</v>
      </c>
      <c r="AR18" s="104">
        <f>'PEEA-Desempleo'!AR18</f>
        <v>820</v>
      </c>
      <c r="AS18" s="35">
        <f t="shared" si="28"/>
        <v>0.43455219925808158</v>
      </c>
      <c r="AT18" s="104">
        <f>'PEEA-Desempleo'!AU18</f>
        <v>1067</v>
      </c>
      <c r="AU18" s="35">
        <f t="shared" si="29"/>
        <v>0.56544780074191836</v>
      </c>
      <c r="AV18" s="27">
        <f t="shared" si="30"/>
        <v>1887</v>
      </c>
      <c r="AW18" s="35">
        <f t="shared" si="31"/>
        <v>0.12294761532447225</v>
      </c>
      <c r="AX18" s="104">
        <f>'PEEA-Desempleo'!AX18</f>
        <v>816</v>
      </c>
      <c r="AY18" s="35">
        <f t="shared" si="32"/>
        <v>0.43015287295730098</v>
      </c>
      <c r="AZ18" s="104">
        <f>'PEEA-Desempleo'!BA18</f>
        <v>1081</v>
      </c>
      <c r="BA18" s="35">
        <f t="shared" si="33"/>
        <v>0.56984712704269902</v>
      </c>
      <c r="BB18" s="27">
        <f t="shared" si="34"/>
        <v>1897</v>
      </c>
      <c r="BC18" s="35">
        <f t="shared" si="35"/>
        <v>0.12413296688915064</v>
      </c>
      <c r="BD18" s="104">
        <f>'PEEA-Desempleo'!BD18</f>
        <v>852</v>
      </c>
      <c r="BE18" s="35">
        <f t="shared" si="36"/>
        <v>0.43536024527337763</v>
      </c>
      <c r="BF18" s="104">
        <f>'PEEA-Desempleo'!BG18</f>
        <v>1105</v>
      </c>
      <c r="BG18" s="35">
        <f t="shared" si="37"/>
        <v>0.56463975472662242</v>
      </c>
      <c r="BH18" s="27">
        <f t="shared" si="38"/>
        <v>1957</v>
      </c>
      <c r="BI18" s="35">
        <f t="shared" si="39"/>
        <v>0.12494413586158462</v>
      </c>
      <c r="BJ18" s="104">
        <f>'PEEA-Desempleo'!BJ18</f>
        <v>851</v>
      </c>
      <c r="BK18" s="35">
        <f t="shared" si="40"/>
        <v>0.43753213367609256</v>
      </c>
      <c r="BL18" s="91">
        <f>'PEEA-Desempleo'!BM18</f>
        <v>1094</v>
      </c>
      <c r="BM18" s="35">
        <f t="shared" si="41"/>
        <v>0.56246786632390744</v>
      </c>
      <c r="BN18" s="27">
        <f t="shared" si="42"/>
        <v>1945</v>
      </c>
      <c r="BO18" s="35">
        <f t="shared" si="43"/>
        <v>0.12340587526172198</v>
      </c>
      <c r="BP18" s="104">
        <f>'PEEA-Desempleo'!BP18</f>
        <v>858</v>
      </c>
      <c r="BQ18" s="35">
        <f t="shared" si="44"/>
        <v>0.43333333333333335</v>
      </c>
      <c r="BR18" s="104">
        <f>'PEEA-Desempleo'!BS18</f>
        <v>1122</v>
      </c>
      <c r="BS18" s="35">
        <f t="shared" si="45"/>
        <v>0.56666666666666665</v>
      </c>
      <c r="BT18" s="27">
        <f t="shared" si="46"/>
        <v>1980</v>
      </c>
      <c r="BU18" s="35">
        <f t="shared" si="47"/>
        <v>0.124520470410666</v>
      </c>
    </row>
    <row r="19" spans="1:73" x14ac:dyDescent="0.2">
      <c r="A19" s="33" t="s">
        <v>16</v>
      </c>
      <c r="B19" s="107">
        <f>'PEEA-Desempleo'!B19</f>
        <v>558</v>
      </c>
      <c r="C19" s="35">
        <f t="shared" si="0"/>
        <v>0.41486988847583645</v>
      </c>
      <c r="D19" s="107">
        <f>'PEEA-Desempleo'!E19</f>
        <v>787</v>
      </c>
      <c r="E19" s="35">
        <f t="shared" si="1"/>
        <v>0.58513011152416361</v>
      </c>
      <c r="F19" s="27">
        <f t="shared" si="2"/>
        <v>1345</v>
      </c>
      <c r="G19" s="35">
        <f t="shared" si="3"/>
        <v>9.2116978289158283E-2</v>
      </c>
      <c r="H19" s="80">
        <f>'PEEA-Desempleo'!H19</f>
        <v>575</v>
      </c>
      <c r="I19" s="35">
        <f t="shared" si="4"/>
        <v>0.41636495293265752</v>
      </c>
      <c r="J19" s="80">
        <f>'PEEA-Desempleo'!K19</f>
        <v>806</v>
      </c>
      <c r="K19" s="35">
        <f t="shared" si="5"/>
        <v>0.58363504706734248</v>
      </c>
      <c r="L19" s="27">
        <f t="shared" si="6"/>
        <v>1381</v>
      </c>
      <c r="M19" s="35">
        <f t="shared" si="7"/>
        <v>9.376697447039653E-2</v>
      </c>
      <c r="N19" s="104">
        <f>'PEEA-Desempleo'!N19</f>
        <v>596</v>
      </c>
      <c r="O19" s="35">
        <f t="shared" si="8"/>
        <v>0.42209631728045327</v>
      </c>
      <c r="P19" s="104">
        <f>'PEEA-Desempleo'!Q19</f>
        <v>816</v>
      </c>
      <c r="Q19" s="35">
        <f t="shared" si="9"/>
        <v>0.57790368271954673</v>
      </c>
      <c r="R19" s="27">
        <f t="shared" si="10"/>
        <v>1412</v>
      </c>
      <c r="S19" s="35">
        <f t="shared" si="11"/>
        <v>9.0792181069958844E-2</v>
      </c>
      <c r="T19" s="104">
        <f>'PEEA-Desempleo'!T19</f>
        <v>606</v>
      </c>
      <c r="U19" s="35">
        <f t="shared" si="12"/>
        <v>0.42229965156794425</v>
      </c>
      <c r="V19" s="104">
        <f>'PEEA-Desempleo'!W19</f>
        <v>829</v>
      </c>
      <c r="W19" s="35">
        <f t="shared" si="13"/>
        <v>0.57770034843205575</v>
      </c>
      <c r="X19" s="27">
        <f t="shared" si="14"/>
        <v>1435</v>
      </c>
      <c r="Y19" s="35">
        <f t="shared" si="15"/>
        <v>8.8454663132589539E-2</v>
      </c>
      <c r="Z19" s="104">
        <f>'PEEA-Desempleo'!Z19</f>
        <v>607</v>
      </c>
      <c r="AA19" s="35">
        <f t="shared" si="16"/>
        <v>0.41746905089408526</v>
      </c>
      <c r="AB19" s="104">
        <f>'PEEA-Desempleo'!AC19</f>
        <v>847</v>
      </c>
      <c r="AC19" s="35">
        <f t="shared" si="17"/>
        <v>0.58253094910591474</v>
      </c>
      <c r="AD19" s="27">
        <f t="shared" si="18"/>
        <v>1454</v>
      </c>
      <c r="AE19" s="35">
        <f t="shared" si="19"/>
        <v>9.0260103047985596E-2</v>
      </c>
      <c r="AF19" s="104">
        <f>'PEEA-Desempleo'!AF19</f>
        <v>606</v>
      </c>
      <c r="AG19" s="35">
        <f t="shared" si="20"/>
        <v>0.41649484536082476</v>
      </c>
      <c r="AH19" s="104">
        <f>'PEEA-Desempleo'!AI19</f>
        <v>849</v>
      </c>
      <c r="AI19" s="35">
        <f t="shared" si="21"/>
        <v>0.58350515463917529</v>
      </c>
      <c r="AJ19" s="27">
        <f t="shared" si="22"/>
        <v>1455</v>
      </c>
      <c r="AK19" s="35">
        <f t="shared" si="23"/>
        <v>9.2539591680976918E-2</v>
      </c>
      <c r="AL19" s="104">
        <f>'PEEA-Desempleo'!AL19</f>
        <v>604</v>
      </c>
      <c r="AM19" s="35">
        <f t="shared" si="24"/>
        <v>0.42090592334494775</v>
      </c>
      <c r="AN19" s="104">
        <f>'PEEA-Desempleo'!AO19</f>
        <v>831</v>
      </c>
      <c r="AO19" s="35">
        <f t="shared" si="25"/>
        <v>0.5790940766550523</v>
      </c>
      <c r="AP19" s="27">
        <f t="shared" si="26"/>
        <v>1435</v>
      </c>
      <c r="AQ19" s="35">
        <f t="shared" si="27"/>
        <v>9.3272668183295424E-2</v>
      </c>
      <c r="AR19" s="104">
        <f>'PEEA-Desempleo'!AR19</f>
        <v>606</v>
      </c>
      <c r="AS19" s="35">
        <f t="shared" si="28"/>
        <v>0.42024965325936198</v>
      </c>
      <c r="AT19" s="104">
        <f>'PEEA-Desempleo'!AU19</f>
        <v>836</v>
      </c>
      <c r="AU19" s="35">
        <f t="shared" si="29"/>
        <v>0.57975034674063797</v>
      </c>
      <c r="AV19" s="27">
        <f t="shared" si="30"/>
        <v>1442</v>
      </c>
      <c r="AW19" s="35">
        <f t="shared" si="31"/>
        <v>9.3953609590826173E-2</v>
      </c>
      <c r="AX19" s="104">
        <f>'PEEA-Desempleo'!AX19</f>
        <v>621</v>
      </c>
      <c r="AY19" s="35">
        <f t="shared" si="32"/>
        <v>0.42073170731707316</v>
      </c>
      <c r="AZ19" s="104">
        <f>'PEEA-Desempleo'!BA19</f>
        <v>855</v>
      </c>
      <c r="BA19" s="35">
        <f t="shared" si="33"/>
        <v>0.57926829268292679</v>
      </c>
      <c r="BB19" s="27">
        <f t="shared" si="34"/>
        <v>1476</v>
      </c>
      <c r="BC19" s="35">
        <f t="shared" si="35"/>
        <v>9.6584216725559488E-2</v>
      </c>
      <c r="BD19" s="104">
        <f>'PEEA-Desempleo'!BD19</f>
        <v>638</v>
      </c>
      <c r="BE19" s="35">
        <f t="shared" si="36"/>
        <v>0.42112211221122114</v>
      </c>
      <c r="BF19" s="104">
        <f>'PEEA-Desempleo'!BG19</f>
        <v>877</v>
      </c>
      <c r="BG19" s="35">
        <f t="shared" si="37"/>
        <v>0.57887788778877891</v>
      </c>
      <c r="BH19" s="27">
        <f t="shared" si="38"/>
        <v>1515</v>
      </c>
      <c r="BI19" s="35">
        <f t="shared" si="39"/>
        <v>9.6724765370618651E-2</v>
      </c>
      <c r="BJ19" s="104">
        <f>'PEEA-Desempleo'!BJ19</f>
        <v>643</v>
      </c>
      <c r="BK19" s="35">
        <f t="shared" si="40"/>
        <v>0.42358366271409748</v>
      </c>
      <c r="BL19" s="91">
        <f>'PEEA-Desempleo'!BM19</f>
        <v>875</v>
      </c>
      <c r="BM19" s="35">
        <f t="shared" si="41"/>
        <v>0.57641633728590247</v>
      </c>
      <c r="BN19" s="27">
        <f t="shared" si="42"/>
        <v>1518</v>
      </c>
      <c r="BO19" s="35">
        <f t="shared" si="43"/>
        <v>9.631368567984265E-2</v>
      </c>
      <c r="BP19" s="104">
        <f>'PEEA-Desempleo'!BP19</f>
        <v>664</v>
      </c>
      <c r="BQ19" s="35">
        <f t="shared" si="44"/>
        <v>0.42728442728442728</v>
      </c>
      <c r="BR19" s="104">
        <f>'PEEA-Desempleo'!BS19</f>
        <v>890</v>
      </c>
      <c r="BS19" s="35">
        <f t="shared" si="45"/>
        <v>0.57271557271557272</v>
      </c>
      <c r="BT19" s="27">
        <f t="shared" si="46"/>
        <v>1554</v>
      </c>
      <c r="BU19" s="35">
        <f t="shared" si="47"/>
        <v>9.7729702534431792E-2</v>
      </c>
    </row>
    <row r="20" spans="1:73" ht="15.75" x14ac:dyDescent="0.25">
      <c r="A20" s="33" t="s">
        <v>3</v>
      </c>
      <c r="B20" s="29">
        <f>SUM(B10:B19)</f>
        <v>6068</v>
      </c>
      <c r="C20" s="36">
        <f>B20/F20</f>
        <v>0.41558797342647763</v>
      </c>
      <c r="D20" s="29">
        <f>SUM(D10:D19)</f>
        <v>8533</v>
      </c>
      <c r="E20" s="36">
        <f t="shared" si="1"/>
        <v>0.58441202657352231</v>
      </c>
      <c r="F20" s="29">
        <f>SUM(F10:F19)</f>
        <v>14601</v>
      </c>
      <c r="G20" s="36">
        <f>F20/$F$20</f>
        <v>1</v>
      </c>
      <c r="H20" s="29">
        <f>SUM(H10:H19)</f>
        <v>6081</v>
      </c>
      <c r="I20" s="36">
        <f t="shared" si="4"/>
        <v>0.41288701792504073</v>
      </c>
      <c r="J20" s="29">
        <f>SUM(J10:J19)</f>
        <v>8647</v>
      </c>
      <c r="K20" s="36">
        <f t="shared" si="5"/>
        <v>0.58711298207495921</v>
      </c>
      <c r="L20" s="29">
        <f>SUM(L10:L19)</f>
        <v>14728</v>
      </c>
      <c r="M20" s="36">
        <f t="shared" si="7"/>
        <v>1</v>
      </c>
      <c r="N20" s="29">
        <f>SUM(N10:N19)</f>
        <v>6579</v>
      </c>
      <c r="O20" s="36">
        <f t="shared" si="8"/>
        <v>0.42303240740740738</v>
      </c>
      <c r="P20" s="29">
        <f>SUM(P10:P19)</f>
        <v>8973</v>
      </c>
      <c r="Q20" s="36">
        <f t="shared" si="9"/>
        <v>0.57696759259259256</v>
      </c>
      <c r="R20" s="29">
        <f>SUM(R10:R19)</f>
        <v>15552</v>
      </c>
      <c r="S20" s="36">
        <f t="shared" si="11"/>
        <v>1</v>
      </c>
      <c r="T20" s="29">
        <f>SUM(T10:T19)</f>
        <v>6929</v>
      </c>
      <c r="U20" s="36">
        <f t="shared" si="12"/>
        <v>0.42710965912593229</v>
      </c>
      <c r="V20" s="29">
        <f>SUM(V10:V19)</f>
        <v>9294</v>
      </c>
      <c r="W20" s="36">
        <f t="shared" si="13"/>
        <v>0.57289034087406765</v>
      </c>
      <c r="X20" s="29">
        <f>SUM(X10:X19)</f>
        <v>16223</v>
      </c>
      <c r="Y20" s="36">
        <f t="shared" si="15"/>
        <v>1</v>
      </c>
      <c r="Z20" s="29">
        <f>SUM(Z10:Z19)</f>
        <v>6748</v>
      </c>
      <c r="AA20" s="36">
        <f t="shared" si="16"/>
        <v>0.41889626916630457</v>
      </c>
      <c r="AB20" s="29">
        <f>SUM(AB10:AB19)</f>
        <v>9361</v>
      </c>
      <c r="AC20" s="36">
        <f t="shared" si="17"/>
        <v>0.58110373083369549</v>
      </c>
      <c r="AD20" s="29">
        <f>SUM(AD10:AD19)</f>
        <v>16109</v>
      </c>
      <c r="AE20" s="36">
        <f t="shared" si="19"/>
        <v>1</v>
      </c>
      <c r="AF20" s="29">
        <f>SUM(AF10:AF19)</f>
        <v>6471</v>
      </c>
      <c r="AG20" s="36">
        <f t="shared" si="20"/>
        <v>0.41156267887807668</v>
      </c>
      <c r="AH20" s="29">
        <f>SUM(AH10:AH19)</f>
        <v>9252</v>
      </c>
      <c r="AI20" s="36">
        <f t="shared" si="21"/>
        <v>0.58843732112192326</v>
      </c>
      <c r="AJ20" s="29">
        <f>SUM(AJ10:AJ19)</f>
        <v>15723</v>
      </c>
      <c r="AK20" s="36">
        <f t="shared" si="23"/>
        <v>1</v>
      </c>
      <c r="AL20" s="29">
        <f>SUM(AL10:AL19)</f>
        <v>6334</v>
      </c>
      <c r="AM20" s="36">
        <f t="shared" si="24"/>
        <v>0.41169970750731233</v>
      </c>
      <c r="AN20" s="29">
        <f>SUM(AN10:AN19)</f>
        <v>9051</v>
      </c>
      <c r="AO20" s="36">
        <f t="shared" si="25"/>
        <v>0.58830029249268767</v>
      </c>
      <c r="AP20" s="29">
        <f>SUM(AP10:AP19)</f>
        <v>15385</v>
      </c>
      <c r="AQ20" s="36">
        <f t="shared" si="27"/>
        <v>1</v>
      </c>
      <c r="AR20" s="29">
        <f>SUM(AR10:AR19)</f>
        <v>6295</v>
      </c>
      <c r="AS20" s="36">
        <f t="shared" si="28"/>
        <v>0.41015115976022937</v>
      </c>
      <c r="AT20" s="29">
        <f>SUM(AT10:AT19)</f>
        <v>9053</v>
      </c>
      <c r="AU20" s="36">
        <f t="shared" si="29"/>
        <v>0.58984884023977069</v>
      </c>
      <c r="AV20" s="29">
        <f>SUM(AV10:AV19)</f>
        <v>15348</v>
      </c>
      <c r="AW20" s="36">
        <f t="shared" si="31"/>
        <v>1</v>
      </c>
      <c r="AX20" s="29">
        <f>SUM(AX10:AX19)</f>
        <v>6277</v>
      </c>
      <c r="AY20" s="36">
        <f t="shared" si="32"/>
        <v>0.41074466692841249</v>
      </c>
      <c r="AZ20" s="29">
        <f>SUM(AZ10:AZ19)</f>
        <v>9005</v>
      </c>
      <c r="BA20" s="36">
        <f t="shared" si="33"/>
        <v>0.58925533307158751</v>
      </c>
      <c r="BB20" s="29">
        <f>SUM(BB10:BB19)</f>
        <v>15282</v>
      </c>
      <c r="BC20" s="36">
        <f t="shared" si="35"/>
        <v>1</v>
      </c>
      <c r="BD20" s="29">
        <f>SUM(BD10:BD19)</f>
        <v>6538</v>
      </c>
      <c r="BE20" s="36">
        <f t="shared" si="36"/>
        <v>0.41741684223967312</v>
      </c>
      <c r="BF20" s="29">
        <f>SUM(BF10:BF19)</f>
        <v>9125</v>
      </c>
      <c r="BG20" s="36">
        <f t="shared" si="37"/>
        <v>0.58258315776032688</v>
      </c>
      <c r="BH20" s="29">
        <f>SUM(BH10:BH19)</f>
        <v>15663</v>
      </c>
      <c r="BI20" s="36">
        <f t="shared" si="39"/>
        <v>1</v>
      </c>
      <c r="BJ20" s="29">
        <f>SUM(BJ10:BJ19)</f>
        <v>6618</v>
      </c>
      <c r="BK20" s="36">
        <f t="shared" si="40"/>
        <v>0.41989721464374086</v>
      </c>
      <c r="BL20" s="29">
        <f>SUM(BL10:BL19)</f>
        <v>9143</v>
      </c>
      <c r="BM20" s="36">
        <f t="shared" si="41"/>
        <v>0.58010278535625914</v>
      </c>
      <c r="BN20" s="29">
        <f>SUM(BN10:BN19)</f>
        <v>15761</v>
      </c>
      <c r="BO20" s="36">
        <f t="shared" si="43"/>
        <v>1</v>
      </c>
      <c r="BP20" s="29">
        <f>SUM(BP10:BP19)</f>
        <v>6764</v>
      </c>
      <c r="BQ20" s="36">
        <f t="shared" si="44"/>
        <v>0.42538205144330543</v>
      </c>
      <c r="BR20" s="29">
        <f>SUM(BR10:BR19)</f>
        <v>9137</v>
      </c>
      <c r="BS20" s="36">
        <f t="shared" si="45"/>
        <v>0.57461794855669457</v>
      </c>
      <c r="BT20" s="29">
        <f>SUM(BT10:BT19)</f>
        <v>15901</v>
      </c>
      <c r="BU20" s="36">
        <f t="shared" si="47"/>
        <v>1</v>
      </c>
    </row>
    <row r="21" spans="1:73" x14ac:dyDescent="0.2">
      <c r="AL21" s="39"/>
      <c r="BP21" s="39"/>
    </row>
    <row r="25" spans="1:73" x14ac:dyDescent="0.2">
      <c r="A25" s="40"/>
      <c r="B25" s="40" t="s">
        <v>115</v>
      </c>
      <c r="C25" s="40" t="s">
        <v>116</v>
      </c>
      <c r="D25" s="40" t="s">
        <v>117</v>
      </c>
      <c r="E25" s="40" t="s">
        <v>118</v>
      </c>
      <c r="F25" s="40" t="s">
        <v>119</v>
      </c>
      <c r="G25" s="40" t="s">
        <v>120</v>
      </c>
      <c r="H25" s="40" t="s">
        <v>121</v>
      </c>
      <c r="I25" s="40" t="s">
        <v>122</v>
      </c>
      <c r="J25" s="40" t="s">
        <v>123</v>
      </c>
      <c r="K25" s="40" t="s">
        <v>124</v>
      </c>
      <c r="L25" s="40" t="s">
        <v>125</v>
      </c>
      <c r="M25" s="40" t="s">
        <v>126</v>
      </c>
    </row>
    <row r="26" spans="1:73" x14ac:dyDescent="0.2">
      <c r="A26" s="33" t="s">
        <v>7</v>
      </c>
      <c r="B26" s="35">
        <f>G10</f>
        <v>1.4793507294020958E-2</v>
      </c>
      <c r="C26" s="35">
        <f>M10</f>
        <v>1.5412819120043454E-2</v>
      </c>
      <c r="D26" s="35">
        <f>S10</f>
        <v>1.4660493827160493E-2</v>
      </c>
      <c r="E26" s="35">
        <f>Y10</f>
        <v>1.48554521358565E-2</v>
      </c>
      <c r="F26" s="35">
        <f>AE10</f>
        <v>1.4588118443106339E-2</v>
      </c>
      <c r="G26" s="35">
        <f>AK10</f>
        <v>1.4946257075621701E-2</v>
      </c>
      <c r="H26" s="35">
        <f>AQ10</f>
        <v>1.7159571010724732E-2</v>
      </c>
      <c r="I26" s="35">
        <f>AW10</f>
        <v>1.7591868647380767E-2</v>
      </c>
      <c r="J26" s="35">
        <f>BC10</f>
        <v>1.8714827902107056E-2</v>
      </c>
      <c r="K26" s="35">
        <f>BI10</f>
        <v>1.9600331992594013E-2</v>
      </c>
      <c r="L26" s="35">
        <f>BO10</f>
        <v>1.9922593744051774E-2</v>
      </c>
      <c r="M26" s="35">
        <f>BU10</f>
        <v>1.8740959688069932E-2</v>
      </c>
    </row>
    <row r="27" spans="1:73" x14ac:dyDescent="0.2">
      <c r="A27" s="33" t="s">
        <v>8</v>
      </c>
      <c r="B27" s="67">
        <f t="shared" ref="B27:B35" si="48">G11</f>
        <v>5.7598794603109377E-2</v>
      </c>
      <c r="C27" s="67">
        <f t="shared" ref="C27:C35" si="49">M11</f>
        <v>5.968223791417708E-2</v>
      </c>
      <c r="D27" s="67">
        <f t="shared" ref="D27:D35" si="50">S11</f>
        <v>6.1728395061728392E-2</v>
      </c>
      <c r="E27" s="67">
        <f t="shared" ref="E27:E35" si="51">Y11</f>
        <v>6.379831103988165E-2</v>
      </c>
      <c r="F27" s="67">
        <f t="shared" ref="F27:F35" si="52">AE11</f>
        <v>6.4187721149667892E-2</v>
      </c>
      <c r="G27" s="67">
        <f t="shared" ref="G27:G35" si="53">AK11</f>
        <v>6.067544361763022E-2</v>
      </c>
      <c r="H27" s="67">
        <f t="shared" ref="H27:H35" si="54">AQ11</f>
        <v>6.2398440038999026E-2</v>
      </c>
      <c r="I27" s="67">
        <f t="shared" ref="I27:I35" si="55">AW11</f>
        <v>6.3461037268699505E-2</v>
      </c>
      <c r="J27" s="67">
        <f t="shared" ref="J27:J35" si="56">BC11</f>
        <v>6.4716660123020547E-2</v>
      </c>
      <c r="K27" s="67">
        <f t="shared" ref="K27:K35" si="57">BI11</f>
        <v>6.6334674072655309E-2</v>
      </c>
      <c r="L27" s="67">
        <f t="shared" ref="L27:L35" si="58">BO11</f>
        <v>6.7571854577755219E-2</v>
      </c>
      <c r="M27" s="67">
        <f t="shared" ref="M27:M35" si="59">BU11</f>
        <v>6.7102697943525566E-2</v>
      </c>
    </row>
    <row r="28" spans="1:73" x14ac:dyDescent="0.2">
      <c r="A28" s="33" t="s">
        <v>9</v>
      </c>
      <c r="B28" s="67">
        <f t="shared" si="48"/>
        <v>0.10088350113005959</v>
      </c>
      <c r="C28" s="67">
        <f t="shared" si="49"/>
        <v>0.10435904399782726</v>
      </c>
      <c r="D28" s="67">
        <f t="shared" si="50"/>
        <v>0.10783179012345678</v>
      </c>
      <c r="E28" s="67">
        <f t="shared" si="51"/>
        <v>0.11120014793811256</v>
      </c>
      <c r="F28" s="67">
        <f t="shared" si="52"/>
        <v>0.11204916506300826</v>
      </c>
      <c r="G28" s="67">
        <f t="shared" si="53"/>
        <v>0.10723144438084335</v>
      </c>
      <c r="H28" s="67">
        <f t="shared" si="54"/>
        <v>0.10724731881702958</v>
      </c>
      <c r="I28" s="67">
        <f t="shared" si="55"/>
        <v>0.10893927547563201</v>
      </c>
      <c r="J28" s="67">
        <f t="shared" si="56"/>
        <v>0.10554901190943594</v>
      </c>
      <c r="K28" s="67">
        <f t="shared" si="57"/>
        <v>0.10374768562855137</v>
      </c>
      <c r="L28" s="67">
        <f t="shared" si="58"/>
        <v>0.10614808705031406</v>
      </c>
      <c r="M28" s="67">
        <f t="shared" si="59"/>
        <v>0.10408150430790516</v>
      </c>
    </row>
    <row r="29" spans="1:73" x14ac:dyDescent="0.2">
      <c r="A29" s="33" t="s">
        <v>10</v>
      </c>
      <c r="B29" s="67">
        <f t="shared" si="48"/>
        <v>0.11026642010821176</v>
      </c>
      <c r="C29" s="67">
        <f t="shared" si="49"/>
        <v>0.10917979359043997</v>
      </c>
      <c r="D29" s="67">
        <f t="shared" si="50"/>
        <v>0.11387602880658436</v>
      </c>
      <c r="E29" s="67">
        <f t="shared" si="51"/>
        <v>0.11545336867410466</v>
      </c>
      <c r="F29" s="67">
        <f t="shared" si="52"/>
        <v>0.11403563225526103</v>
      </c>
      <c r="G29" s="67">
        <f t="shared" si="53"/>
        <v>0.11244673408382624</v>
      </c>
      <c r="H29" s="67">
        <f t="shared" si="54"/>
        <v>0.1135521611959701</v>
      </c>
      <c r="I29" s="67">
        <f t="shared" si="55"/>
        <v>0.11278342455043003</v>
      </c>
      <c r="J29" s="67">
        <f t="shared" si="56"/>
        <v>0.10980238188718754</v>
      </c>
      <c r="K29" s="67">
        <f t="shared" si="57"/>
        <v>0.10962140075336781</v>
      </c>
      <c r="L29" s="67">
        <f t="shared" si="58"/>
        <v>0.11052598185394327</v>
      </c>
      <c r="M29" s="67">
        <f t="shared" si="59"/>
        <v>0.10911263442550782</v>
      </c>
    </row>
    <row r="30" spans="1:73" x14ac:dyDescent="0.2">
      <c r="A30" s="33" t="s">
        <v>11</v>
      </c>
      <c r="B30" s="67">
        <f t="shared" si="48"/>
        <v>0.11348537771385521</v>
      </c>
      <c r="C30" s="67">
        <f t="shared" si="49"/>
        <v>0.11155621944595329</v>
      </c>
      <c r="D30" s="67">
        <f t="shared" si="50"/>
        <v>0.11181841563786009</v>
      </c>
      <c r="E30" s="67">
        <f t="shared" si="51"/>
        <v>0.11385070578807865</v>
      </c>
      <c r="F30" s="67">
        <f t="shared" si="52"/>
        <v>0.11310447575889254</v>
      </c>
      <c r="G30" s="67">
        <f t="shared" si="53"/>
        <v>0.11365515486866375</v>
      </c>
      <c r="H30" s="67">
        <f t="shared" si="54"/>
        <v>0.11420214494637634</v>
      </c>
      <c r="I30" s="67">
        <f t="shared" si="55"/>
        <v>0.11121970289288506</v>
      </c>
      <c r="J30" s="67">
        <f t="shared" si="56"/>
        <v>0.10934432665881429</v>
      </c>
      <c r="K30" s="67">
        <f t="shared" si="57"/>
        <v>0.10687607737981229</v>
      </c>
      <c r="L30" s="67">
        <f t="shared" si="58"/>
        <v>0.10614808705031406</v>
      </c>
      <c r="M30" s="67">
        <f t="shared" si="59"/>
        <v>0.10735173888434689</v>
      </c>
    </row>
    <row r="31" spans="1:73" x14ac:dyDescent="0.2">
      <c r="A31" s="33" t="s">
        <v>12</v>
      </c>
      <c r="B31" s="67">
        <f t="shared" si="48"/>
        <v>0.12122457365933841</v>
      </c>
      <c r="C31" s="67">
        <f t="shared" si="49"/>
        <v>0.11800651819663227</v>
      </c>
      <c r="D31" s="67">
        <f t="shared" si="50"/>
        <v>0.12056327160493827</v>
      </c>
      <c r="E31" s="67">
        <f t="shared" si="51"/>
        <v>0.11952166676940147</v>
      </c>
      <c r="F31" s="67">
        <f t="shared" si="52"/>
        <v>0.11937426283444037</v>
      </c>
      <c r="G31" s="67">
        <f t="shared" si="53"/>
        <v>0.1219868981746486</v>
      </c>
      <c r="H31" s="67">
        <f t="shared" si="54"/>
        <v>0.12063698407539812</v>
      </c>
      <c r="I31" s="67">
        <f t="shared" si="55"/>
        <v>0.11897315611154548</v>
      </c>
      <c r="J31" s="67">
        <f t="shared" si="56"/>
        <v>0.11896348645465253</v>
      </c>
      <c r="K31" s="67">
        <f t="shared" si="57"/>
        <v>0.11772968141479921</v>
      </c>
      <c r="L31" s="67">
        <f t="shared" si="58"/>
        <v>0.11668041367933507</v>
      </c>
      <c r="M31" s="67">
        <f t="shared" si="59"/>
        <v>0.11716244261367209</v>
      </c>
    </row>
    <row r="32" spans="1:73" x14ac:dyDescent="0.2">
      <c r="A32" s="33" t="s">
        <v>13</v>
      </c>
      <c r="B32" s="67">
        <f t="shared" si="48"/>
        <v>0.128004931169098</v>
      </c>
      <c r="C32" s="67">
        <f t="shared" si="49"/>
        <v>0.12846279196089083</v>
      </c>
      <c r="D32" s="67">
        <f t="shared" si="50"/>
        <v>0.12660751028806586</v>
      </c>
      <c r="E32" s="67">
        <f t="shared" si="51"/>
        <v>0.12574739567281021</v>
      </c>
      <c r="F32" s="67">
        <f t="shared" si="52"/>
        <v>0.12353342851821963</v>
      </c>
      <c r="G32" s="67">
        <f t="shared" si="53"/>
        <v>0.12224130255040387</v>
      </c>
      <c r="H32" s="67">
        <f t="shared" si="54"/>
        <v>0.12206694832629185</v>
      </c>
      <c r="I32" s="67">
        <f t="shared" si="55"/>
        <v>0.12418556163669534</v>
      </c>
      <c r="J32" s="67">
        <f t="shared" si="56"/>
        <v>0.12459102211752389</v>
      </c>
      <c r="K32" s="67">
        <f t="shared" si="57"/>
        <v>0.12507182532081976</v>
      </c>
      <c r="L32" s="67">
        <f t="shared" si="58"/>
        <v>0.12385000951716262</v>
      </c>
      <c r="M32" s="67">
        <f t="shared" si="59"/>
        <v>0.1254638073077165</v>
      </c>
    </row>
    <row r="33" spans="1:13" x14ac:dyDescent="0.2">
      <c r="A33" s="33" t="s">
        <v>14</v>
      </c>
      <c r="B33" s="67">
        <f>G17</f>
        <v>0.12951167728237792</v>
      </c>
      <c r="C33" s="67">
        <f t="shared" si="49"/>
        <v>0.12927756653992395</v>
      </c>
      <c r="D33" s="67">
        <f t="shared" si="50"/>
        <v>0.12590020576131689</v>
      </c>
      <c r="E33" s="67">
        <f t="shared" si="51"/>
        <v>0.12445293718794305</v>
      </c>
      <c r="F33" s="67">
        <f t="shared" si="52"/>
        <v>0.12539574151095662</v>
      </c>
      <c r="G33" s="67">
        <f t="shared" si="53"/>
        <v>0.12930102397761242</v>
      </c>
      <c r="H33" s="67">
        <f t="shared" si="54"/>
        <v>0.12661683457913553</v>
      </c>
      <c r="I33" s="67">
        <f t="shared" si="55"/>
        <v>0.12594474850143342</v>
      </c>
      <c r="J33" s="67">
        <f t="shared" si="56"/>
        <v>0.1276010993325481</v>
      </c>
      <c r="K33" s="67">
        <f t="shared" si="57"/>
        <v>0.12934942220519696</v>
      </c>
      <c r="L33" s="67">
        <f t="shared" si="58"/>
        <v>0.12943341158555929</v>
      </c>
      <c r="M33" s="67">
        <f t="shared" si="59"/>
        <v>0.12873404188415824</v>
      </c>
    </row>
    <row r="34" spans="1:13" x14ac:dyDescent="0.2">
      <c r="A34" s="33" t="s">
        <v>15</v>
      </c>
      <c r="B34" s="67">
        <f t="shared" si="48"/>
        <v>0.1321142387507705</v>
      </c>
      <c r="C34" s="67">
        <f t="shared" si="49"/>
        <v>0.13029603476371537</v>
      </c>
      <c r="D34" s="67">
        <f t="shared" si="50"/>
        <v>0.12622170781893005</v>
      </c>
      <c r="E34" s="67">
        <f t="shared" si="51"/>
        <v>0.12266535166122172</v>
      </c>
      <c r="F34" s="67">
        <f t="shared" si="52"/>
        <v>0.12347135141846173</v>
      </c>
      <c r="G34" s="67">
        <f t="shared" si="53"/>
        <v>0.12497614958977295</v>
      </c>
      <c r="H34" s="67">
        <f t="shared" si="54"/>
        <v>0.12284692882677933</v>
      </c>
      <c r="I34" s="67">
        <f t="shared" si="55"/>
        <v>0.12294761532447225</v>
      </c>
      <c r="J34" s="67">
        <f t="shared" si="56"/>
        <v>0.12413296688915064</v>
      </c>
      <c r="K34" s="67">
        <f t="shared" si="57"/>
        <v>0.12494413586158462</v>
      </c>
      <c r="L34" s="67">
        <f t="shared" si="58"/>
        <v>0.12340587526172198</v>
      </c>
      <c r="M34" s="67">
        <f t="shared" si="59"/>
        <v>0.124520470410666</v>
      </c>
    </row>
    <row r="35" spans="1:13" x14ac:dyDescent="0.2">
      <c r="A35" s="33" t="s">
        <v>16</v>
      </c>
      <c r="B35" s="67">
        <f t="shared" si="48"/>
        <v>9.2116978289158283E-2</v>
      </c>
      <c r="C35" s="67">
        <f t="shared" si="49"/>
        <v>9.376697447039653E-2</v>
      </c>
      <c r="D35" s="67">
        <f t="shared" si="50"/>
        <v>9.0792181069958844E-2</v>
      </c>
      <c r="E35" s="67">
        <f t="shared" si="51"/>
        <v>8.8454663132589539E-2</v>
      </c>
      <c r="F35" s="67">
        <f t="shared" si="52"/>
        <v>9.0260103047985596E-2</v>
      </c>
      <c r="G35" s="67">
        <f t="shared" si="53"/>
        <v>9.2539591680976918E-2</v>
      </c>
      <c r="H35" s="67">
        <f t="shared" si="54"/>
        <v>9.3272668183295424E-2</v>
      </c>
      <c r="I35" s="67">
        <f t="shared" si="55"/>
        <v>9.3953609590826173E-2</v>
      </c>
      <c r="J35" s="67">
        <f t="shared" si="56"/>
        <v>9.6584216725559488E-2</v>
      </c>
      <c r="K35" s="67">
        <f t="shared" si="57"/>
        <v>9.6724765370618651E-2</v>
      </c>
      <c r="L35" s="67">
        <f t="shared" si="58"/>
        <v>9.631368567984265E-2</v>
      </c>
      <c r="M35" s="67">
        <f t="shared" si="59"/>
        <v>9.7729702534431792E-2</v>
      </c>
    </row>
    <row r="36" spans="1:13" x14ac:dyDescent="0.2">
      <c r="H36" s="59"/>
    </row>
    <row r="59" spans="1:7" ht="12.75" customHeight="1" x14ac:dyDescent="0.2">
      <c r="A59" s="138" t="s">
        <v>142</v>
      </c>
      <c r="B59" s="138"/>
      <c r="C59" s="138"/>
      <c r="D59" s="138"/>
      <c r="E59" s="138"/>
      <c r="F59" s="138"/>
      <c r="G59" s="138"/>
    </row>
    <row r="60" spans="1:7" x14ac:dyDescent="0.2">
      <c r="A60" s="138"/>
      <c r="B60" s="138"/>
      <c r="C60" s="138"/>
      <c r="D60" s="138"/>
      <c r="E60" s="138"/>
      <c r="F60" s="138"/>
      <c r="G60" s="138"/>
    </row>
    <row r="61" spans="1:7" x14ac:dyDescent="0.2">
      <c r="A61" s="56"/>
      <c r="B61" s="56"/>
      <c r="C61" s="56"/>
      <c r="D61" s="56"/>
      <c r="E61" s="56"/>
      <c r="F61" s="56"/>
      <c r="G61" s="56"/>
    </row>
    <row r="69" spans="1:7" x14ac:dyDescent="0.2">
      <c r="B69" s="133" t="s">
        <v>140</v>
      </c>
      <c r="C69" s="133"/>
      <c r="D69" s="133"/>
      <c r="E69" s="133"/>
      <c r="F69" s="133"/>
      <c r="G69" s="133"/>
    </row>
    <row r="70" spans="1:7" x14ac:dyDescent="0.2">
      <c r="B70" s="133" t="s">
        <v>26</v>
      </c>
      <c r="C70" s="133"/>
      <c r="D70" s="133" t="s">
        <v>27</v>
      </c>
      <c r="E70" s="133"/>
      <c r="F70" s="133" t="s">
        <v>3</v>
      </c>
      <c r="G70" s="133"/>
    </row>
    <row r="71" spans="1:7" ht="25.5" x14ac:dyDescent="0.2">
      <c r="A71" s="102"/>
      <c r="B71" s="99" t="s">
        <v>23</v>
      </c>
      <c r="C71" s="96" t="s">
        <v>41</v>
      </c>
      <c r="D71" s="99" t="s">
        <v>28</v>
      </c>
      <c r="E71" s="96" t="s">
        <v>41</v>
      </c>
      <c r="F71" s="96" t="s">
        <v>42</v>
      </c>
      <c r="G71" s="96" t="s">
        <v>43</v>
      </c>
    </row>
    <row r="72" spans="1:7" x14ac:dyDescent="0.2">
      <c r="A72" s="103" t="s">
        <v>7</v>
      </c>
      <c r="B72" s="97">
        <f>B10+H10+N10+T10+Z10+AF10+AL10+AR10+AX10+BD10+BJ10+BP10</f>
        <v>1645</v>
      </c>
      <c r="C72" s="100">
        <f>B72/F72</f>
        <v>0.5270746555591157</v>
      </c>
      <c r="D72" s="97">
        <f>D10+J10+P10+V10+AB10+AH10+AN10+AT10+AZ10+BF10+BL10+BR10</f>
        <v>1476</v>
      </c>
      <c r="E72" s="100">
        <f>D72/F72</f>
        <v>0.47292534444088435</v>
      </c>
      <c r="F72" s="97">
        <f>B72+D72</f>
        <v>3121</v>
      </c>
      <c r="G72" s="100">
        <f>F72/$F$82</f>
        <v>1.6754708067598618E-2</v>
      </c>
    </row>
    <row r="73" spans="1:7" x14ac:dyDescent="0.2">
      <c r="A73" s="103" t="s">
        <v>8</v>
      </c>
      <c r="B73" s="97">
        <f t="shared" ref="B73:B81" si="60">B11+H11+N11+T11+Z11+AF11+AL11+AR11+AX11+BD11+BJ11+BP11</f>
        <v>5745</v>
      </c>
      <c r="C73" s="100">
        <f t="shared" ref="C73:C81" si="61">B73/F73</f>
        <v>0.48698821734339237</v>
      </c>
      <c r="D73" s="97">
        <f t="shared" ref="D73:D81" si="62">D11+J11+P11+V11+AB11+AH11+AN11+AT11+AZ11+BF11+BL11+BR11</f>
        <v>6052</v>
      </c>
      <c r="E73" s="100">
        <f t="shared" ref="E73:E81" si="63">D73/F73</f>
        <v>0.51301178265660763</v>
      </c>
      <c r="F73" s="97">
        <f t="shared" ref="F73:F81" si="64">B73+D73</f>
        <v>11797</v>
      </c>
      <c r="G73" s="100">
        <f t="shared" ref="G73:G81" si="65">F73/$F$82</f>
        <v>6.333075651184264E-2</v>
      </c>
    </row>
    <row r="74" spans="1:7" x14ac:dyDescent="0.2">
      <c r="A74" s="103" t="s">
        <v>9</v>
      </c>
      <c r="B74" s="97">
        <f t="shared" si="60"/>
        <v>8680</v>
      </c>
      <c r="C74" s="100">
        <f t="shared" si="61"/>
        <v>0.43683945646703576</v>
      </c>
      <c r="D74" s="97">
        <f t="shared" si="62"/>
        <v>11190</v>
      </c>
      <c r="E74" s="100">
        <f t="shared" si="63"/>
        <v>0.5631605435329643</v>
      </c>
      <c r="F74" s="97">
        <f t="shared" si="64"/>
        <v>19870</v>
      </c>
      <c r="G74" s="100">
        <f t="shared" si="65"/>
        <v>0.10666967295840581</v>
      </c>
    </row>
    <row r="75" spans="1:7" x14ac:dyDescent="0.2">
      <c r="A75" s="103" t="s">
        <v>10</v>
      </c>
      <c r="B75" s="97">
        <f t="shared" si="60"/>
        <v>8321</v>
      </c>
      <c r="C75" s="100">
        <f t="shared" si="61"/>
        <v>0.39972138156314552</v>
      </c>
      <c r="D75" s="97">
        <f t="shared" si="62"/>
        <v>12496</v>
      </c>
      <c r="E75" s="100">
        <f t="shared" si="63"/>
        <v>0.60027861843685448</v>
      </c>
      <c r="F75" s="97">
        <f t="shared" si="64"/>
        <v>20817</v>
      </c>
      <c r="G75" s="100">
        <f t="shared" si="65"/>
        <v>0.11175352702441538</v>
      </c>
    </row>
    <row r="76" spans="1:7" x14ac:dyDescent="0.2">
      <c r="A76" s="103" t="s">
        <v>11</v>
      </c>
      <c r="B76" s="97">
        <f t="shared" si="60"/>
        <v>7994</v>
      </c>
      <c r="C76" s="100">
        <f t="shared" si="61"/>
        <v>0.38648230516341131</v>
      </c>
      <c r="D76" s="97">
        <f t="shared" si="62"/>
        <v>12690</v>
      </c>
      <c r="E76" s="100">
        <f t="shared" si="63"/>
        <v>0.61351769483658869</v>
      </c>
      <c r="F76" s="97">
        <f t="shared" si="64"/>
        <v>20684</v>
      </c>
      <c r="G76" s="100">
        <f t="shared" si="65"/>
        <v>0.11103953273636968</v>
      </c>
    </row>
    <row r="77" spans="1:7" x14ac:dyDescent="0.2">
      <c r="A77" s="103" t="s">
        <v>12</v>
      </c>
      <c r="B77" s="97">
        <f t="shared" si="60"/>
        <v>8456</v>
      </c>
      <c r="C77" s="100">
        <f t="shared" si="61"/>
        <v>0.38074654419379533</v>
      </c>
      <c r="D77" s="97">
        <f t="shared" si="62"/>
        <v>13753</v>
      </c>
      <c r="E77" s="100">
        <f t="shared" si="63"/>
        <v>0.61925345580620472</v>
      </c>
      <c r="F77" s="97">
        <f t="shared" si="64"/>
        <v>22209</v>
      </c>
      <c r="G77" s="100">
        <f t="shared" si="65"/>
        <v>0.11922630934741996</v>
      </c>
    </row>
    <row r="78" spans="1:7" x14ac:dyDescent="0.2">
      <c r="A78" s="103" t="s">
        <v>13</v>
      </c>
      <c r="B78" s="97">
        <f t="shared" si="60"/>
        <v>9552</v>
      </c>
      <c r="C78" s="100">
        <f t="shared" si="61"/>
        <v>0.41037979034198319</v>
      </c>
      <c r="D78" s="97">
        <f t="shared" si="62"/>
        <v>13724</v>
      </c>
      <c r="E78" s="100">
        <f t="shared" si="63"/>
        <v>0.58962020965801687</v>
      </c>
      <c r="F78" s="97">
        <f t="shared" si="64"/>
        <v>23276</v>
      </c>
      <c r="G78" s="100">
        <f t="shared" si="65"/>
        <v>0.12495436878610235</v>
      </c>
    </row>
    <row r="79" spans="1:7" x14ac:dyDescent="0.2">
      <c r="A79" s="103" t="s">
        <v>14</v>
      </c>
      <c r="B79" s="97">
        <f t="shared" si="60"/>
        <v>9542</v>
      </c>
      <c r="C79" s="100">
        <f t="shared" si="61"/>
        <v>0.40144726324203794</v>
      </c>
      <c r="D79" s="97">
        <f t="shared" si="62"/>
        <v>14227</v>
      </c>
      <c r="E79" s="100">
        <f t="shared" si="63"/>
        <v>0.59855273675796206</v>
      </c>
      <c r="F79" s="97">
        <f t="shared" si="64"/>
        <v>23769</v>
      </c>
      <c r="G79" s="100">
        <f t="shared" si="65"/>
        <v>0.12760097919216645</v>
      </c>
    </row>
    <row r="80" spans="1:7" x14ac:dyDescent="0.2">
      <c r="A80" s="103" t="s">
        <v>15</v>
      </c>
      <c r="B80" s="97">
        <f t="shared" si="60"/>
        <v>10443</v>
      </c>
      <c r="C80" s="100">
        <f t="shared" si="61"/>
        <v>0.44798592938955856</v>
      </c>
      <c r="D80" s="97">
        <f t="shared" si="62"/>
        <v>12868</v>
      </c>
      <c r="E80" s="100">
        <f t="shared" si="63"/>
        <v>0.55201407061044139</v>
      </c>
      <c r="F80" s="97">
        <f t="shared" si="64"/>
        <v>23311</v>
      </c>
      <c r="G80" s="100">
        <f t="shared" si="65"/>
        <v>0.12514226201979858</v>
      </c>
    </row>
    <row r="81" spans="1:10" x14ac:dyDescent="0.2">
      <c r="A81" s="103" t="s">
        <v>16</v>
      </c>
      <c r="B81" s="97">
        <f t="shared" si="60"/>
        <v>7324</v>
      </c>
      <c r="C81" s="100">
        <f t="shared" si="61"/>
        <v>0.42038801515325452</v>
      </c>
      <c r="D81" s="97">
        <f t="shared" si="62"/>
        <v>10098</v>
      </c>
      <c r="E81" s="100">
        <f t="shared" si="63"/>
        <v>0.57961198484674548</v>
      </c>
      <c r="F81" s="97">
        <f t="shared" si="64"/>
        <v>17422</v>
      </c>
      <c r="G81" s="100">
        <f t="shared" si="65"/>
        <v>9.3527883355880526E-2</v>
      </c>
    </row>
    <row r="82" spans="1:10" x14ac:dyDescent="0.2">
      <c r="F82" s="62">
        <f>SUM(F72:F81)</f>
        <v>186276</v>
      </c>
    </row>
    <row r="87" spans="1:10" ht="15" customHeight="1" x14ac:dyDescent="0.2">
      <c r="A87" s="139" t="s">
        <v>141</v>
      </c>
      <c r="B87" s="139"/>
      <c r="C87" s="139"/>
      <c r="D87" s="139"/>
      <c r="E87" s="139"/>
      <c r="F87" s="139"/>
      <c r="G87" s="139"/>
      <c r="H87" s="139"/>
      <c r="I87" s="139"/>
      <c r="J87" s="139"/>
    </row>
    <row r="88" spans="1:10" x14ac:dyDescent="0.2">
      <c r="A88" s="87"/>
      <c r="B88" s="140" t="s">
        <v>26</v>
      </c>
      <c r="C88" s="141"/>
      <c r="D88" s="142"/>
      <c r="E88" s="140" t="s">
        <v>27</v>
      </c>
      <c r="F88" s="141"/>
      <c r="G88" s="142"/>
      <c r="H88" s="133" t="s">
        <v>58</v>
      </c>
      <c r="I88" s="133"/>
      <c r="J88" s="133"/>
    </row>
    <row r="89" spans="1:10" ht="25.5" x14ac:dyDescent="0.2">
      <c r="A89" s="86"/>
      <c r="B89" s="86" t="s">
        <v>23</v>
      </c>
      <c r="C89" s="99" t="s">
        <v>24</v>
      </c>
      <c r="D89" s="84" t="s">
        <v>41</v>
      </c>
      <c r="E89" s="86" t="s">
        <v>28</v>
      </c>
      <c r="F89" s="99" t="s">
        <v>24</v>
      </c>
      <c r="G89" s="84" t="s">
        <v>41</v>
      </c>
      <c r="H89" s="84" t="s">
        <v>42</v>
      </c>
      <c r="I89" s="96" t="s">
        <v>24</v>
      </c>
      <c r="J89" s="84" t="s">
        <v>43</v>
      </c>
    </row>
    <row r="90" spans="1:10" x14ac:dyDescent="0.2">
      <c r="A90" s="88" t="s">
        <v>7</v>
      </c>
      <c r="B90" s="85">
        <f t="shared" ref="B90:B99" si="66">B72/12</f>
        <v>137.08333333333334</v>
      </c>
      <c r="C90" s="92">
        <v>3795</v>
      </c>
      <c r="D90" s="90">
        <f>B90/C90</f>
        <v>3.612209046991656E-2</v>
      </c>
      <c r="E90" s="85">
        <f t="shared" ref="E90:E99" si="67">D72/12</f>
        <v>123</v>
      </c>
      <c r="F90" s="94">
        <v>3517</v>
      </c>
      <c r="G90" s="90">
        <f>E90/F90</f>
        <v>3.4972988342337218E-2</v>
      </c>
      <c r="H90" s="85">
        <f t="shared" ref="H90:H99" si="68">B90+E90</f>
        <v>260.08333333333337</v>
      </c>
      <c r="I90" s="97">
        <v>7312</v>
      </c>
      <c r="J90" s="89">
        <f>H90/I90</f>
        <v>3.5569383661560906E-2</v>
      </c>
    </row>
    <row r="91" spans="1:10" x14ac:dyDescent="0.2">
      <c r="A91" s="88" t="s">
        <v>8</v>
      </c>
      <c r="B91" s="85">
        <f t="shared" si="66"/>
        <v>478.75</v>
      </c>
      <c r="C91" s="92">
        <v>5114</v>
      </c>
      <c r="D91" s="101">
        <f t="shared" ref="D91:D100" si="69">B91/C91</f>
        <v>9.3615565115369573E-2</v>
      </c>
      <c r="E91" s="85">
        <f t="shared" si="67"/>
        <v>504.33333333333331</v>
      </c>
      <c r="F91" s="94">
        <v>4795</v>
      </c>
      <c r="G91" s="101">
        <f t="shared" ref="G91:G100" si="70">E91/F91</f>
        <v>0.10517900590893291</v>
      </c>
      <c r="H91" s="85">
        <f t="shared" si="68"/>
        <v>983.08333333333326</v>
      </c>
      <c r="I91" s="97">
        <v>9909</v>
      </c>
      <c r="J91" s="100">
        <f t="shared" ref="J91:J100" si="71">H91/I91</f>
        <v>9.921115484239916E-2</v>
      </c>
    </row>
    <row r="92" spans="1:10" x14ac:dyDescent="0.2">
      <c r="A92" s="88" t="s">
        <v>9</v>
      </c>
      <c r="B92" s="85">
        <f t="shared" si="66"/>
        <v>723.33333333333337</v>
      </c>
      <c r="C92" s="92">
        <v>5750</v>
      </c>
      <c r="D92" s="101">
        <f t="shared" si="69"/>
        <v>0.12579710144927536</v>
      </c>
      <c r="E92" s="85">
        <f t="shared" si="67"/>
        <v>932.5</v>
      </c>
      <c r="F92" s="94">
        <v>5644</v>
      </c>
      <c r="G92" s="101">
        <f t="shared" si="70"/>
        <v>0.16521970233876684</v>
      </c>
      <c r="H92" s="85">
        <f t="shared" si="68"/>
        <v>1655.8333333333335</v>
      </c>
      <c r="I92" s="97">
        <v>11394</v>
      </c>
      <c r="J92" s="100">
        <f t="shared" si="71"/>
        <v>0.14532502486688903</v>
      </c>
    </row>
    <row r="93" spans="1:10" x14ac:dyDescent="0.2">
      <c r="A93" s="88" t="s">
        <v>10</v>
      </c>
      <c r="B93" s="85">
        <f t="shared" si="66"/>
        <v>693.41666666666663</v>
      </c>
      <c r="C93" s="92">
        <v>6447</v>
      </c>
      <c r="D93" s="101">
        <f t="shared" si="69"/>
        <v>0.10755648622098132</v>
      </c>
      <c r="E93" s="85">
        <f t="shared" si="67"/>
        <v>1041.3333333333333</v>
      </c>
      <c r="F93" s="94">
        <v>6370</v>
      </c>
      <c r="G93" s="101">
        <f t="shared" si="70"/>
        <v>0.16347462061747775</v>
      </c>
      <c r="H93" s="85">
        <f t="shared" si="68"/>
        <v>1734.75</v>
      </c>
      <c r="I93" s="97">
        <v>12817</v>
      </c>
      <c r="J93" s="100">
        <f t="shared" si="71"/>
        <v>0.1353475852383553</v>
      </c>
    </row>
    <row r="94" spans="1:10" x14ac:dyDescent="0.2">
      <c r="A94" s="88" t="s">
        <v>11</v>
      </c>
      <c r="B94" s="85">
        <f t="shared" si="66"/>
        <v>666.16666666666663</v>
      </c>
      <c r="C94" s="92">
        <v>6233</v>
      </c>
      <c r="D94" s="101">
        <f t="shared" si="69"/>
        <v>0.10687737312155729</v>
      </c>
      <c r="E94" s="85">
        <f t="shared" si="67"/>
        <v>1057.5</v>
      </c>
      <c r="F94" s="94">
        <v>6197</v>
      </c>
      <c r="G94" s="101">
        <f t="shared" si="70"/>
        <v>0.17064708730030659</v>
      </c>
      <c r="H94" s="85">
        <f t="shared" si="68"/>
        <v>1723.6666666666665</v>
      </c>
      <c r="I94" s="97">
        <v>12430</v>
      </c>
      <c r="J94" s="100">
        <f t="shared" si="71"/>
        <v>0.13866988468758379</v>
      </c>
    </row>
    <row r="95" spans="1:10" x14ac:dyDescent="0.2">
      <c r="A95" s="88" t="s">
        <v>12</v>
      </c>
      <c r="B95" s="85">
        <f t="shared" si="66"/>
        <v>704.66666666666663</v>
      </c>
      <c r="C95" s="92">
        <v>5904</v>
      </c>
      <c r="D95" s="101">
        <f t="shared" si="69"/>
        <v>0.11935411020776873</v>
      </c>
      <c r="E95" s="85">
        <f t="shared" si="67"/>
        <v>1146.0833333333333</v>
      </c>
      <c r="F95" s="94">
        <v>6141</v>
      </c>
      <c r="G95" s="101">
        <f t="shared" si="70"/>
        <v>0.18662812788362371</v>
      </c>
      <c r="H95" s="85">
        <f t="shared" si="68"/>
        <v>1850.75</v>
      </c>
      <c r="I95" s="97">
        <v>12045</v>
      </c>
      <c r="J95" s="100">
        <f t="shared" si="71"/>
        <v>0.15365296803652967</v>
      </c>
    </row>
    <row r="96" spans="1:10" x14ac:dyDescent="0.2">
      <c r="A96" s="88" t="s">
        <v>13</v>
      </c>
      <c r="B96" s="85">
        <f t="shared" si="66"/>
        <v>796</v>
      </c>
      <c r="C96" s="92">
        <v>5432</v>
      </c>
      <c r="D96" s="101">
        <f t="shared" si="69"/>
        <v>0.14653902798232696</v>
      </c>
      <c r="E96" s="85">
        <f t="shared" si="67"/>
        <v>1143.6666666666667</v>
      </c>
      <c r="F96" s="94">
        <v>5799</v>
      </c>
      <c r="G96" s="101">
        <f t="shared" si="70"/>
        <v>0.19721791113410359</v>
      </c>
      <c r="H96" s="85">
        <f t="shared" si="68"/>
        <v>1939.6666666666667</v>
      </c>
      <c r="I96" s="97">
        <v>11231</v>
      </c>
      <c r="J96" s="100">
        <f t="shared" si="71"/>
        <v>0.17270649689846557</v>
      </c>
    </row>
    <row r="97" spans="1:10" x14ac:dyDescent="0.2">
      <c r="A97" s="88" t="s">
        <v>14</v>
      </c>
      <c r="B97" s="85">
        <f t="shared" si="66"/>
        <v>795.16666666666663</v>
      </c>
      <c r="C97" s="92">
        <v>4601</v>
      </c>
      <c r="D97" s="101">
        <f t="shared" si="69"/>
        <v>0.17282474824313554</v>
      </c>
      <c r="E97" s="85">
        <f t="shared" si="67"/>
        <v>1185.5833333333333</v>
      </c>
      <c r="F97" s="94">
        <v>5039</v>
      </c>
      <c r="G97" s="101">
        <f t="shared" si="70"/>
        <v>0.23528147119137394</v>
      </c>
      <c r="H97" s="85">
        <f t="shared" si="68"/>
        <v>1980.75</v>
      </c>
      <c r="I97" s="97">
        <v>9640</v>
      </c>
      <c r="J97" s="100">
        <f t="shared" si="71"/>
        <v>0.2054719917012448</v>
      </c>
    </row>
    <row r="98" spans="1:10" x14ac:dyDescent="0.2">
      <c r="A98" s="88" t="s">
        <v>15</v>
      </c>
      <c r="B98" s="85">
        <f t="shared" si="66"/>
        <v>870.25</v>
      </c>
      <c r="C98" s="92">
        <v>3867</v>
      </c>
      <c r="D98" s="101">
        <f t="shared" si="69"/>
        <v>0.22504525471942075</v>
      </c>
      <c r="E98" s="85">
        <f t="shared" si="67"/>
        <v>1072.3333333333333</v>
      </c>
      <c r="F98" s="94">
        <v>3985</v>
      </c>
      <c r="G98" s="101">
        <f t="shared" si="70"/>
        <v>0.26909242994562943</v>
      </c>
      <c r="H98" s="85">
        <f t="shared" si="68"/>
        <v>1942.5833333333333</v>
      </c>
      <c r="I98" s="97">
        <v>7852</v>
      </c>
      <c r="J98" s="100">
        <f t="shared" si="71"/>
        <v>0.24739981321107149</v>
      </c>
    </row>
    <row r="99" spans="1:10" x14ac:dyDescent="0.2">
      <c r="A99" s="88" t="s">
        <v>16</v>
      </c>
      <c r="B99" s="85">
        <f t="shared" si="66"/>
        <v>610.33333333333337</v>
      </c>
      <c r="C99" s="92">
        <v>3491</v>
      </c>
      <c r="D99" s="101">
        <f t="shared" si="69"/>
        <v>0.17483051656640888</v>
      </c>
      <c r="E99" s="85">
        <f t="shared" si="67"/>
        <v>841.5</v>
      </c>
      <c r="F99" s="94">
        <v>3858</v>
      </c>
      <c r="G99" s="101">
        <f t="shared" si="70"/>
        <v>0.21811819595645413</v>
      </c>
      <c r="H99" s="85">
        <f t="shared" si="68"/>
        <v>1451.8333333333335</v>
      </c>
      <c r="I99" s="97">
        <v>7349</v>
      </c>
      <c r="J99" s="100">
        <f t="shared" si="71"/>
        <v>0.19755522293282535</v>
      </c>
    </row>
    <row r="100" spans="1:10" ht="15.75" x14ac:dyDescent="0.25">
      <c r="A100" s="87" t="s">
        <v>58</v>
      </c>
      <c r="B100" s="85">
        <f>SUM(B90:B99)</f>
        <v>6475.1666666666661</v>
      </c>
      <c r="C100" s="93">
        <v>50634</v>
      </c>
      <c r="D100" s="101">
        <f t="shared" si="69"/>
        <v>0.12788179220813417</v>
      </c>
      <c r="E100" s="85">
        <f>SUM(E90:E99)</f>
        <v>9047.8333333333339</v>
      </c>
      <c r="F100" s="95">
        <v>51345</v>
      </c>
      <c r="G100" s="101">
        <f t="shared" si="70"/>
        <v>0.17621644431460384</v>
      </c>
      <c r="H100" s="85">
        <f>SUM(H90:H99)</f>
        <v>15523</v>
      </c>
      <c r="I100" s="98">
        <v>101979</v>
      </c>
      <c r="J100" s="100">
        <f t="shared" si="71"/>
        <v>0.15221761343021603</v>
      </c>
    </row>
  </sheetData>
  <mergeCells count="59">
    <mergeCell ref="H88:J88"/>
    <mergeCell ref="A87:J87"/>
    <mergeCell ref="E88:G88"/>
    <mergeCell ref="B88:D88"/>
    <mergeCell ref="B70:C70"/>
    <mergeCell ref="D70:E70"/>
    <mergeCell ref="F70:G70"/>
    <mergeCell ref="B69:G69"/>
    <mergeCell ref="BJ7:BO7"/>
    <mergeCell ref="BJ8:BK8"/>
    <mergeCell ref="BL8:BM8"/>
    <mergeCell ref="BN8:BO8"/>
    <mergeCell ref="AL7:AQ7"/>
    <mergeCell ref="AL8:AM8"/>
    <mergeCell ref="AN8:AO8"/>
    <mergeCell ref="AP8:AQ8"/>
    <mergeCell ref="AR7:AW7"/>
    <mergeCell ref="AR8:AS8"/>
    <mergeCell ref="AT8:AU8"/>
    <mergeCell ref="AV8:AW8"/>
    <mergeCell ref="Z7:AE7"/>
    <mergeCell ref="Z8:AA8"/>
    <mergeCell ref="AB8:AC8"/>
    <mergeCell ref="BP7:BU7"/>
    <mergeCell ref="BP8:BQ8"/>
    <mergeCell ref="BR8:BS8"/>
    <mergeCell ref="BT8:BU8"/>
    <mergeCell ref="AX7:BC7"/>
    <mergeCell ref="AX8:AY8"/>
    <mergeCell ref="AZ8:BA8"/>
    <mergeCell ref="BB8:BC8"/>
    <mergeCell ref="BD7:BI7"/>
    <mergeCell ref="BD8:BE8"/>
    <mergeCell ref="BF8:BG8"/>
    <mergeCell ref="BH8:BI8"/>
    <mergeCell ref="T7:Y7"/>
    <mergeCell ref="T8:U8"/>
    <mergeCell ref="V8:W8"/>
    <mergeCell ref="X8:Y8"/>
    <mergeCell ref="AH8:AI8"/>
    <mergeCell ref="AD8:AE8"/>
    <mergeCell ref="AF7:AK7"/>
    <mergeCell ref="AF8:AG8"/>
    <mergeCell ref="AJ8:AK8"/>
    <mergeCell ref="A3:H4"/>
    <mergeCell ref="A7:A9"/>
    <mergeCell ref="B7:G7"/>
    <mergeCell ref="B8:C8"/>
    <mergeCell ref="D8:E8"/>
    <mergeCell ref="H7:M7"/>
    <mergeCell ref="H8:I8"/>
    <mergeCell ref="J8:K8"/>
    <mergeCell ref="L8:M8"/>
    <mergeCell ref="A59:G60"/>
    <mergeCell ref="N7:S7"/>
    <mergeCell ref="N8:O8"/>
    <mergeCell ref="P8:Q8"/>
    <mergeCell ref="R8:S8"/>
    <mergeCell ref="F8:G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60"/>
  <sheetViews>
    <sheetView zoomScale="110" zoomScaleNormal="110" workbookViewId="0">
      <pane xSplit="1" ySplit="5" topLeftCell="B6" activePane="bottomRight" state="frozen"/>
      <selection pane="topRight" activeCell="B1" sqref="B1"/>
      <selection pane="bottomLeft" activeCell="A6" sqref="A6"/>
      <selection pane="bottomRight" activeCell="M13" sqref="M13"/>
    </sheetView>
  </sheetViews>
  <sheetFormatPr baseColWidth="10" defaultRowHeight="12.75" x14ac:dyDescent="0.2"/>
  <cols>
    <col min="1" max="1" width="24" style="18" bestFit="1" customWidth="1"/>
    <col min="2" max="3" width="11.42578125" style="18"/>
    <col min="4" max="4" width="11.85546875" style="18" bestFit="1" customWidth="1"/>
    <col min="5" max="5" width="11.85546875" style="18" customWidth="1"/>
    <col min="6" max="6" width="11.42578125" style="18"/>
    <col min="7" max="7" width="11.85546875" style="18" bestFit="1" customWidth="1"/>
    <col min="8" max="8" width="11.42578125" style="18"/>
    <col min="9" max="9" width="14.42578125" style="18" bestFit="1" customWidth="1"/>
    <col min="10" max="12" width="11.42578125" style="18"/>
    <col min="13" max="13" width="14.42578125" style="18" bestFit="1" customWidth="1"/>
    <col min="14" max="16" width="11.42578125" style="18"/>
    <col min="17" max="17" width="11.85546875" style="18" bestFit="1" customWidth="1"/>
    <col min="18" max="18" width="11.42578125" style="18"/>
    <col min="19" max="19" width="11.85546875" style="18" bestFit="1" customWidth="1"/>
    <col min="20" max="16384" width="11.42578125" style="18"/>
  </cols>
  <sheetData>
    <row r="1" spans="1:73" s="19" customFormat="1" ht="15.75" x14ac:dyDescent="0.25">
      <c r="A1" s="68" t="s">
        <v>105</v>
      </c>
    </row>
    <row r="2" spans="1:73" s="24" customFormat="1" ht="15.75" x14ac:dyDescent="0.25">
      <c r="A2" s="25"/>
    </row>
    <row r="3" spans="1:73" s="24" customFormat="1" ht="17.25" customHeight="1" x14ac:dyDescent="0.2">
      <c r="A3" s="129" t="s">
        <v>143</v>
      </c>
      <c r="B3" s="129"/>
      <c r="C3" s="129"/>
      <c r="D3" s="129"/>
      <c r="E3" s="129"/>
      <c r="F3" s="129"/>
      <c r="G3" s="129"/>
    </row>
    <row r="4" spans="1:73" s="24" customFormat="1" x14ac:dyDescent="0.2">
      <c r="A4" s="129"/>
      <c r="B4" s="129"/>
      <c r="C4" s="129"/>
      <c r="D4" s="129"/>
      <c r="E4" s="129"/>
      <c r="F4" s="129"/>
      <c r="G4" s="129"/>
    </row>
    <row r="7" spans="1:73" x14ac:dyDescent="0.2">
      <c r="A7" s="146" t="s">
        <v>100</v>
      </c>
      <c r="B7" s="143" t="s">
        <v>22</v>
      </c>
      <c r="C7" s="143"/>
      <c r="D7" s="143"/>
      <c r="E7" s="143"/>
      <c r="F7" s="143"/>
      <c r="G7" s="144"/>
      <c r="H7" s="143" t="s">
        <v>40</v>
      </c>
      <c r="I7" s="143"/>
      <c r="J7" s="143"/>
      <c r="K7" s="143"/>
      <c r="L7" s="143"/>
      <c r="M7" s="144"/>
      <c r="N7" s="143" t="s">
        <v>39</v>
      </c>
      <c r="O7" s="143"/>
      <c r="P7" s="143"/>
      <c r="Q7" s="143"/>
      <c r="R7" s="143"/>
      <c r="S7" s="144"/>
      <c r="T7" s="143" t="s">
        <v>38</v>
      </c>
      <c r="U7" s="143"/>
      <c r="V7" s="143"/>
      <c r="W7" s="143"/>
      <c r="X7" s="143"/>
      <c r="Y7" s="144"/>
      <c r="Z7" s="143" t="s">
        <v>37</v>
      </c>
      <c r="AA7" s="143"/>
      <c r="AB7" s="143"/>
      <c r="AC7" s="143"/>
      <c r="AD7" s="143"/>
      <c r="AE7" s="144"/>
      <c r="AF7" s="143" t="s">
        <v>36</v>
      </c>
      <c r="AG7" s="143"/>
      <c r="AH7" s="143"/>
      <c r="AI7" s="143"/>
      <c r="AJ7" s="143"/>
      <c r="AK7" s="144"/>
      <c r="AL7" s="143" t="s">
        <v>59</v>
      </c>
      <c r="AM7" s="143"/>
      <c r="AN7" s="143"/>
      <c r="AO7" s="143"/>
      <c r="AP7" s="143"/>
      <c r="AQ7" s="144"/>
      <c r="AR7" s="143" t="s">
        <v>34</v>
      </c>
      <c r="AS7" s="143"/>
      <c r="AT7" s="143"/>
      <c r="AU7" s="143"/>
      <c r="AV7" s="143"/>
      <c r="AW7" s="144"/>
      <c r="AX7" s="143" t="s">
        <v>33</v>
      </c>
      <c r="AY7" s="143"/>
      <c r="AZ7" s="143"/>
      <c r="BA7" s="143"/>
      <c r="BB7" s="143"/>
      <c r="BC7" s="144"/>
      <c r="BD7" s="143" t="s">
        <v>32</v>
      </c>
      <c r="BE7" s="143"/>
      <c r="BF7" s="143"/>
      <c r="BG7" s="143"/>
      <c r="BH7" s="143"/>
      <c r="BI7" s="144"/>
      <c r="BJ7" s="143" t="s">
        <v>31</v>
      </c>
      <c r="BK7" s="143"/>
      <c r="BL7" s="143"/>
      <c r="BM7" s="143"/>
      <c r="BN7" s="143"/>
      <c r="BO7" s="144"/>
      <c r="BP7" s="143" t="s">
        <v>30</v>
      </c>
      <c r="BQ7" s="143"/>
      <c r="BR7" s="143"/>
      <c r="BS7" s="143"/>
      <c r="BT7" s="143"/>
      <c r="BU7" s="144"/>
    </row>
    <row r="8" spans="1:73" x14ac:dyDescent="0.2">
      <c r="A8" s="147"/>
      <c r="B8" s="144" t="s">
        <v>44</v>
      </c>
      <c r="C8" s="145"/>
      <c r="D8" s="145" t="s">
        <v>2</v>
      </c>
      <c r="E8" s="145"/>
      <c r="F8" s="145" t="s">
        <v>3</v>
      </c>
      <c r="G8" s="145"/>
      <c r="H8" s="145" t="s">
        <v>44</v>
      </c>
      <c r="I8" s="145"/>
      <c r="J8" s="145" t="s">
        <v>2</v>
      </c>
      <c r="K8" s="145"/>
      <c r="L8" s="145" t="s">
        <v>3</v>
      </c>
      <c r="M8" s="145"/>
      <c r="N8" s="145" t="s">
        <v>44</v>
      </c>
      <c r="O8" s="145"/>
      <c r="P8" s="145" t="s">
        <v>2</v>
      </c>
      <c r="Q8" s="145"/>
      <c r="R8" s="145" t="s">
        <v>3</v>
      </c>
      <c r="S8" s="145"/>
      <c r="T8" s="145" t="s">
        <v>44</v>
      </c>
      <c r="U8" s="145"/>
      <c r="V8" s="145" t="s">
        <v>2</v>
      </c>
      <c r="W8" s="145"/>
      <c r="X8" s="145" t="s">
        <v>3</v>
      </c>
      <c r="Y8" s="145"/>
      <c r="Z8" s="145" t="s">
        <v>44</v>
      </c>
      <c r="AA8" s="145"/>
      <c r="AB8" s="145" t="s">
        <v>2</v>
      </c>
      <c r="AC8" s="145"/>
      <c r="AD8" s="145" t="s">
        <v>3</v>
      </c>
      <c r="AE8" s="145"/>
      <c r="AF8" s="145" t="s">
        <v>44</v>
      </c>
      <c r="AG8" s="145"/>
      <c r="AH8" s="145" t="s">
        <v>2</v>
      </c>
      <c r="AI8" s="145"/>
      <c r="AJ8" s="145" t="s">
        <v>3</v>
      </c>
      <c r="AK8" s="145"/>
      <c r="AL8" s="145" t="s">
        <v>44</v>
      </c>
      <c r="AM8" s="145"/>
      <c r="AN8" s="145" t="s">
        <v>2</v>
      </c>
      <c r="AO8" s="145"/>
      <c r="AP8" s="145" t="s">
        <v>3</v>
      </c>
      <c r="AQ8" s="145"/>
      <c r="AR8" s="145" t="s">
        <v>44</v>
      </c>
      <c r="AS8" s="145"/>
      <c r="AT8" s="145" t="s">
        <v>2</v>
      </c>
      <c r="AU8" s="145"/>
      <c r="AV8" s="145" t="s">
        <v>3</v>
      </c>
      <c r="AW8" s="145"/>
      <c r="AX8" s="145" t="s">
        <v>44</v>
      </c>
      <c r="AY8" s="145"/>
      <c r="AZ8" s="145" t="s">
        <v>2</v>
      </c>
      <c r="BA8" s="145"/>
      <c r="BB8" s="145" t="s">
        <v>3</v>
      </c>
      <c r="BC8" s="145"/>
      <c r="BD8" s="145" t="s">
        <v>44</v>
      </c>
      <c r="BE8" s="145"/>
      <c r="BF8" s="145" t="s">
        <v>2</v>
      </c>
      <c r="BG8" s="145"/>
      <c r="BH8" s="145" t="s">
        <v>3</v>
      </c>
      <c r="BI8" s="145"/>
      <c r="BJ8" s="145" t="s">
        <v>44</v>
      </c>
      <c r="BK8" s="145"/>
      <c r="BL8" s="145" t="s">
        <v>2</v>
      </c>
      <c r="BM8" s="145"/>
      <c r="BN8" s="145" t="s">
        <v>3</v>
      </c>
      <c r="BO8" s="145"/>
      <c r="BP8" s="145" t="s">
        <v>44</v>
      </c>
      <c r="BQ8" s="145"/>
      <c r="BR8" s="145" t="s">
        <v>2</v>
      </c>
      <c r="BS8" s="145"/>
      <c r="BT8" s="145" t="s">
        <v>3</v>
      </c>
      <c r="BU8" s="145"/>
    </row>
    <row r="9" spans="1:73" ht="38.25" x14ac:dyDescent="0.2">
      <c r="A9" s="148"/>
      <c r="B9" s="47" t="s">
        <v>45</v>
      </c>
      <c r="C9" s="21" t="s">
        <v>46</v>
      </c>
      <c r="D9" s="21" t="s">
        <v>47</v>
      </c>
      <c r="E9" s="21" t="s">
        <v>48</v>
      </c>
      <c r="F9" s="21" t="s">
        <v>49</v>
      </c>
      <c r="G9" s="21" t="s">
        <v>50</v>
      </c>
      <c r="H9" s="21" t="s">
        <v>45</v>
      </c>
      <c r="I9" s="21" t="s">
        <v>46</v>
      </c>
      <c r="J9" s="21" t="s">
        <v>47</v>
      </c>
      <c r="K9" s="21" t="s">
        <v>48</v>
      </c>
      <c r="L9" s="21" t="s">
        <v>49</v>
      </c>
      <c r="M9" s="21" t="s">
        <v>50</v>
      </c>
      <c r="N9" s="21" t="s">
        <v>45</v>
      </c>
      <c r="O9" s="21" t="s">
        <v>46</v>
      </c>
      <c r="P9" s="21" t="s">
        <v>47</v>
      </c>
      <c r="Q9" s="21" t="s">
        <v>48</v>
      </c>
      <c r="R9" s="21" t="s">
        <v>49</v>
      </c>
      <c r="S9" s="21" t="s">
        <v>50</v>
      </c>
      <c r="T9" s="21" t="s">
        <v>45</v>
      </c>
      <c r="U9" s="21" t="s">
        <v>46</v>
      </c>
      <c r="V9" s="21" t="s">
        <v>47</v>
      </c>
      <c r="W9" s="21" t="s">
        <v>48</v>
      </c>
      <c r="X9" s="21" t="s">
        <v>49</v>
      </c>
      <c r="Y9" s="21" t="s">
        <v>50</v>
      </c>
      <c r="Z9" s="21" t="s">
        <v>45</v>
      </c>
      <c r="AA9" s="21" t="s">
        <v>46</v>
      </c>
      <c r="AB9" s="21" t="s">
        <v>47</v>
      </c>
      <c r="AC9" s="21" t="s">
        <v>48</v>
      </c>
      <c r="AD9" s="21" t="s">
        <v>49</v>
      </c>
      <c r="AE9" s="21" t="s">
        <v>50</v>
      </c>
      <c r="AF9" s="21" t="s">
        <v>45</v>
      </c>
      <c r="AG9" s="21" t="s">
        <v>46</v>
      </c>
      <c r="AH9" s="21" t="s">
        <v>47</v>
      </c>
      <c r="AI9" s="21" t="s">
        <v>48</v>
      </c>
      <c r="AJ9" s="21" t="s">
        <v>49</v>
      </c>
      <c r="AK9" s="21" t="s">
        <v>50</v>
      </c>
      <c r="AL9" s="21" t="s">
        <v>45</v>
      </c>
      <c r="AM9" s="21" t="s">
        <v>46</v>
      </c>
      <c r="AN9" s="21" t="s">
        <v>47</v>
      </c>
      <c r="AO9" s="21" t="s">
        <v>48</v>
      </c>
      <c r="AP9" s="21" t="s">
        <v>49</v>
      </c>
      <c r="AQ9" s="21" t="s">
        <v>50</v>
      </c>
      <c r="AR9" s="21" t="s">
        <v>45</v>
      </c>
      <c r="AS9" s="21" t="s">
        <v>46</v>
      </c>
      <c r="AT9" s="21" t="s">
        <v>47</v>
      </c>
      <c r="AU9" s="21" t="s">
        <v>48</v>
      </c>
      <c r="AV9" s="21" t="s">
        <v>49</v>
      </c>
      <c r="AW9" s="21" t="s">
        <v>50</v>
      </c>
      <c r="AX9" s="21" t="s">
        <v>45</v>
      </c>
      <c r="AY9" s="21" t="s">
        <v>46</v>
      </c>
      <c r="AZ9" s="21" t="s">
        <v>47</v>
      </c>
      <c r="BA9" s="21" t="s">
        <v>48</v>
      </c>
      <c r="BB9" s="21" t="s">
        <v>49</v>
      </c>
      <c r="BC9" s="21" t="s">
        <v>50</v>
      </c>
      <c r="BD9" s="21" t="s">
        <v>45</v>
      </c>
      <c r="BE9" s="21" t="s">
        <v>46</v>
      </c>
      <c r="BF9" s="21" t="s">
        <v>47</v>
      </c>
      <c r="BG9" s="21" t="s">
        <v>48</v>
      </c>
      <c r="BH9" s="21" t="s">
        <v>49</v>
      </c>
      <c r="BI9" s="21" t="s">
        <v>50</v>
      </c>
      <c r="BJ9" s="21" t="s">
        <v>45</v>
      </c>
      <c r="BK9" s="21" t="s">
        <v>46</v>
      </c>
      <c r="BL9" s="21" t="s">
        <v>47</v>
      </c>
      <c r="BM9" s="21" t="s">
        <v>48</v>
      </c>
      <c r="BN9" s="21" t="s">
        <v>49</v>
      </c>
      <c r="BO9" s="21" t="s">
        <v>50</v>
      </c>
      <c r="BP9" s="21" t="s">
        <v>45</v>
      </c>
      <c r="BQ9" s="21" t="s">
        <v>46</v>
      </c>
      <c r="BR9" s="21" t="s">
        <v>47</v>
      </c>
      <c r="BS9" s="21" t="s">
        <v>48</v>
      </c>
      <c r="BT9" s="21" t="s">
        <v>49</v>
      </c>
      <c r="BU9" s="21" t="s">
        <v>50</v>
      </c>
    </row>
    <row r="10" spans="1:73" x14ac:dyDescent="0.2">
      <c r="A10" s="22" t="s">
        <v>51</v>
      </c>
      <c r="B10" s="108">
        <v>46</v>
      </c>
      <c r="C10" s="100">
        <f>B10/$F$19</f>
        <v>3.1504691459489074E-3</v>
      </c>
      <c r="D10" s="108">
        <v>85</v>
      </c>
      <c r="E10" s="100">
        <f>D10/$F$19</f>
        <v>5.8215190740360245E-3</v>
      </c>
      <c r="F10" s="104">
        <f>B10+D10</f>
        <v>131</v>
      </c>
      <c r="G10" s="100">
        <f>F10/$F$19</f>
        <v>8.9719882199849332E-3</v>
      </c>
      <c r="H10" s="108">
        <v>43</v>
      </c>
      <c r="I10" s="100">
        <f>H10/L19</f>
        <v>2.9196089082020641E-3</v>
      </c>
      <c r="J10" s="108">
        <v>92</v>
      </c>
      <c r="K10" s="100">
        <f>J10/$L$19</f>
        <v>6.2466051059206955E-3</v>
      </c>
      <c r="L10" s="104">
        <f>H10+J10</f>
        <v>135</v>
      </c>
      <c r="M10" s="100">
        <f>L10/$L$19</f>
        <v>9.1662140141227592E-3</v>
      </c>
      <c r="N10" s="108">
        <v>45</v>
      </c>
      <c r="O10" s="100">
        <f>N10/$R$19</f>
        <v>2.8935185185185184E-3</v>
      </c>
      <c r="P10" s="108">
        <v>91</v>
      </c>
      <c r="Q10" s="100">
        <f>P10/$R$19</f>
        <v>5.851337448559671E-3</v>
      </c>
      <c r="R10" s="104">
        <f>N10+P10</f>
        <v>136</v>
      </c>
      <c r="S10" s="100">
        <f>R10/$R$19</f>
        <v>8.7448559670781894E-3</v>
      </c>
      <c r="T10" s="108">
        <v>42</v>
      </c>
      <c r="U10" s="100">
        <f>T10/$X$19</f>
        <v>2.5889169697343277E-3</v>
      </c>
      <c r="V10" s="108">
        <v>90</v>
      </c>
      <c r="W10" s="100">
        <f>V10/$X$19</f>
        <v>5.5476792208592743E-3</v>
      </c>
      <c r="X10" s="104">
        <f>T10+V10</f>
        <v>132</v>
      </c>
      <c r="Y10" s="100">
        <f>X10/$X$19</f>
        <v>8.1365961905936011E-3</v>
      </c>
      <c r="Z10" s="104">
        <v>38</v>
      </c>
      <c r="AA10" s="100">
        <f>Z10/$AD$19</f>
        <v>2.3589297908001737E-3</v>
      </c>
      <c r="AB10" s="108">
        <v>90</v>
      </c>
      <c r="AC10" s="100">
        <f>AB10/$AD$19</f>
        <v>5.5869389782109381E-3</v>
      </c>
      <c r="AD10" s="104">
        <f>Z10+AB10</f>
        <v>128</v>
      </c>
      <c r="AE10" s="100">
        <f>AD10/$AD$19</f>
        <v>7.9458687690111118E-3</v>
      </c>
      <c r="AF10" s="104">
        <v>39</v>
      </c>
      <c r="AG10" s="100">
        <f>AF10/$AJ$19</f>
        <v>2.4804426636138143E-3</v>
      </c>
      <c r="AH10" s="104">
        <v>88</v>
      </c>
      <c r="AI10" s="100">
        <f>AH10/$AJ$19</f>
        <v>5.5968962666157855E-3</v>
      </c>
      <c r="AJ10" s="104">
        <f>AF10+AH10</f>
        <v>127</v>
      </c>
      <c r="AK10" s="100">
        <f>AJ10/$AJ$19</f>
        <v>8.0773389302295998E-3</v>
      </c>
      <c r="AL10" s="108">
        <v>42</v>
      </c>
      <c r="AM10" s="100">
        <f>AL10/$AP$19</f>
        <v>2.7299317517062074E-3</v>
      </c>
      <c r="AN10" s="108">
        <v>89</v>
      </c>
      <c r="AO10" s="100">
        <f>AN10/$AP$19</f>
        <v>5.784855378615535E-3</v>
      </c>
      <c r="AP10" s="104">
        <f>AL10+AN10</f>
        <v>131</v>
      </c>
      <c r="AQ10" s="100">
        <f>AP10/$AP$19</f>
        <v>8.5147871303217423E-3</v>
      </c>
      <c r="AR10" s="108">
        <v>41</v>
      </c>
      <c r="AS10" s="100">
        <f>AR10/$AV$19</f>
        <v>2.6713578316393013E-3</v>
      </c>
      <c r="AT10" s="108">
        <v>87</v>
      </c>
      <c r="AU10" s="100">
        <f>AT10/$AV$19</f>
        <v>5.6684910086004688E-3</v>
      </c>
      <c r="AV10" s="104">
        <f>AR10+AT10</f>
        <v>128</v>
      </c>
      <c r="AW10" s="100">
        <f>AV10/$AV$19</f>
        <v>8.3398488402397705E-3</v>
      </c>
      <c r="AX10" s="108">
        <v>39</v>
      </c>
      <c r="AY10" s="100">
        <f>AX10/$BB$19</f>
        <v>2.5520219866509621E-3</v>
      </c>
      <c r="AZ10" s="108">
        <v>87</v>
      </c>
      <c r="BA10" s="100">
        <f>AZ10/$BB$19</f>
        <v>5.6929721240675307E-3</v>
      </c>
      <c r="BB10" s="104">
        <f>AX10+AZ10</f>
        <v>126</v>
      </c>
      <c r="BC10" s="100">
        <f>BB10/$BB$19</f>
        <v>8.2449941107184919E-3</v>
      </c>
      <c r="BD10" s="108">
        <v>39</v>
      </c>
      <c r="BE10" s="100">
        <f>BD10/$BH$19</f>
        <v>2.4899444550852325E-3</v>
      </c>
      <c r="BF10" s="108">
        <v>84</v>
      </c>
      <c r="BG10" s="100">
        <f>BF10/$BH$19</f>
        <v>5.3629572878758861E-3</v>
      </c>
      <c r="BH10" s="104">
        <f>BD10+BF10</f>
        <v>123</v>
      </c>
      <c r="BI10" s="100">
        <f>BH10/$BH$19</f>
        <v>7.8529017429611186E-3</v>
      </c>
      <c r="BJ10" s="108">
        <v>41</v>
      </c>
      <c r="BK10" s="100">
        <f>BJ10/$BN$19</f>
        <v>2.601357781866633E-3</v>
      </c>
      <c r="BL10" s="108">
        <v>87</v>
      </c>
      <c r="BM10" s="100">
        <f>BL10/$BN$19</f>
        <v>5.5199543176194408E-3</v>
      </c>
      <c r="BN10" s="104">
        <f>BJ10+BL10</f>
        <v>128</v>
      </c>
      <c r="BO10" s="100">
        <f>BN10/$BN$19</f>
        <v>8.1213120994860725E-3</v>
      </c>
      <c r="BP10" s="108">
        <v>41</v>
      </c>
      <c r="BQ10" s="100">
        <f>BP10/$BT$19</f>
        <v>2.5784541852713664E-3</v>
      </c>
      <c r="BR10" s="108">
        <v>85</v>
      </c>
      <c r="BS10" s="100">
        <f>BR10/$BT$19</f>
        <v>5.3455757499528333E-3</v>
      </c>
      <c r="BT10" s="104">
        <f>BP10+BR10</f>
        <v>126</v>
      </c>
      <c r="BU10" s="100">
        <f>BT10/$BT$19</f>
        <v>7.9240299352241993E-3</v>
      </c>
    </row>
    <row r="11" spans="1:73" x14ac:dyDescent="0.2">
      <c r="A11" s="22" t="s">
        <v>52</v>
      </c>
      <c r="B11" s="108">
        <v>1454</v>
      </c>
      <c r="C11" s="100">
        <f>B11/$F$19</f>
        <v>9.95822203958633E-2</v>
      </c>
      <c r="D11" s="108">
        <v>1706</v>
      </c>
      <c r="E11" s="100">
        <f>D11/$F$19</f>
        <v>0.11684131223888775</v>
      </c>
      <c r="F11" s="104">
        <f t="shared" ref="F11:F18" si="0">B11+D11</f>
        <v>3160</v>
      </c>
      <c r="G11" s="100">
        <f t="shared" ref="G11:G18" si="1">F11/$F$19</f>
        <v>0.21642353263475103</v>
      </c>
      <c r="H11" s="108">
        <v>1438</v>
      </c>
      <c r="I11" s="100">
        <f>H11/L19</f>
        <v>9.7637153720803907E-2</v>
      </c>
      <c r="J11" s="108">
        <v>1690</v>
      </c>
      <c r="K11" s="100">
        <f>J11/$L$19</f>
        <v>0.11474741988049973</v>
      </c>
      <c r="L11" s="104">
        <f t="shared" ref="L11:L18" si="2">H11+J11</f>
        <v>3128</v>
      </c>
      <c r="M11" s="100">
        <f t="shared" ref="M11:M18" si="3">L11/$L$19</f>
        <v>0.21238457360130364</v>
      </c>
      <c r="N11" s="108">
        <v>1558</v>
      </c>
      <c r="O11" s="100">
        <f t="shared" ref="O11:O18" si="4">N11/$R$19</f>
        <v>0.10018004115226338</v>
      </c>
      <c r="P11" s="108">
        <v>1754</v>
      </c>
      <c r="Q11" s="100">
        <f t="shared" ref="Q11:Q18" si="5">P11/$R$19</f>
        <v>0.11278292181069959</v>
      </c>
      <c r="R11" s="104">
        <f t="shared" ref="R11:R18" si="6">N11+P11</f>
        <v>3312</v>
      </c>
      <c r="S11" s="100">
        <f t="shared" ref="S11:S18" si="7">R11/$R$19</f>
        <v>0.21296296296296297</v>
      </c>
      <c r="T11" s="108">
        <v>1607</v>
      </c>
      <c r="U11" s="100">
        <f t="shared" ref="U11:U18" si="8">T11/$X$19</f>
        <v>9.9056894532453921E-2</v>
      </c>
      <c r="V11" s="108">
        <v>1812</v>
      </c>
      <c r="W11" s="100">
        <f t="shared" ref="W11:W18" si="9">V11/$X$19</f>
        <v>0.11169327497996671</v>
      </c>
      <c r="X11" s="104">
        <f t="shared" ref="X11:X18" si="10">T11+V11</f>
        <v>3419</v>
      </c>
      <c r="Y11" s="100">
        <f t="shared" ref="Y11:Y18" si="11">X11/$X$19</f>
        <v>0.21075016951242065</v>
      </c>
      <c r="Z11" s="104">
        <v>1557</v>
      </c>
      <c r="AA11" s="100">
        <f t="shared" ref="AA11:AA18" si="12">Z11/$AD$19</f>
        <v>9.6654044323049221E-2</v>
      </c>
      <c r="AB11" s="108">
        <v>1836</v>
      </c>
      <c r="AC11" s="100">
        <f t="shared" ref="AC11:AC18" si="13">AB11/$AD$19</f>
        <v>0.11397355515550313</v>
      </c>
      <c r="AD11" s="104">
        <f t="shared" ref="AD11:AD18" si="14">Z11+AB11</f>
        <v>3393</v>
      </c>
      <c r="AE11" s="100">
        <f t="shared" ref="AE11:AE18" si="15">AD11/$AD$19</f>
        <v>0.21062759947855236</v>
      </c>
      <c r="AF11" s="104">
        <v>1515</v>
      </c>
      <c r="AG11" s="100">
        <f t="shared" ref="AG11:AG18" si="16">AF11/$AJ$19</f>
        <v>9.6355657317305859E-2</v>
      </c>
      <c r="AH11" s="104">
        <v>1859</v>
      </c>
      <c r="AI11" s="100">
        <f t="shared" ref="AI11:AI18" si="17">AH11/$AJ$19</f>
        <v>0.11823443363225848</v>
      </c>
      <c r="AJ11" s="104">
        <f t="shared" ref="AJ11:AJ18" si="18">AF11+AH11</f>
        <v>3374</v>
      </c>
      <c r="AK11" s="100">
        <f t="shared" ref="AK11:AK18" si="19">AJ11/$AJ$19</f>
        <v>0.21459009094956433</v>
      </c>
      <c r="AL11" s="108">
        <v>1534</v>
      </c>
      <c r="AM11" s="100">
        <f t="shared" ref="AM11:AM18" si="20">AL11/$AP$19</f>
        <v>9.9707507312317187E-2</v>
      </c>
      <c r="AN11" s="108">
        <v>1865</v>
      </c>
      <c r="AO11" s="100">
        <f t="shared" ref="AO11:AO18" si="21">AN11/$AP$19</f>
        <v>0.12122196945076373</v>
      </c>
      <c r="AP11" s="104">
        <f t="shared" ref="AP11:AP18" si="22">AL11+AN11</f>
        <v>3399</v>
      </c>
      <c r="AQ11" s="100">
        <f t="shared" ref="AQ11:AQ18" si="23">AP11/$AP$19</f>
        <v>0.22092947676308092</v>
      </c>
      <c r="AR11" s="108">
        <v>1542</v>
      </c>
      <c r="AS11" s="100">
        <f t="shared" ref="AS11:AS18" si="24">AR11/$AV$19</f>
        <v>0.10046911649726349</v>
      </c>
      <c r="AT11" s="108">
        <v>1883</v>
      </c>
      <c r="AU11" s="100">
        <f t="shared" ref="AU11:AU18" si="25">AT11/$AV$19</f>
        <v>0.12268699504821474</v>
      </c>
      <c r="AV11" s="104">
        <f t="shared" ref="AV11:AV18" si="26">AR11+AT11</f>
        <v>3425</v>
      </c>
      <c r="AW11" s="100">
        <f>AV11/$AV$19</f>
        <v>0.22315611154547824</v>
      </c>
      <c r="AX11" s="108">
        <v>1541</v>
      </c>
      <c r="AY11" s="100">
        <f t="shared" ref="AY11:AY18" si="27">AX11/$BB$19</f>
        <v>0.10083758670331108</v>
      </c>
      <c r="AZ11" s="108">
        <v>1901</v>
      </c>
      <c r="BA11" s="100">
        <f t="shared" ref="BA11:BA18" si="28">AZ11/$BB$19</f>
        <v>0.12439471273393535</v>
      </c>
      <c r="BB11" s="104">
        <f t="shared" ref="BB11:BB18" si="29">AX11+AZ11</f>
        <v>3442</v>
      </c>
      <c r="BC11" s="100">
        <f t="shared" ref="BC11:BC18" si="30">BB11/$BB$19</f>
        <v>0.22523229943724643</v>
      </c>
      <c r="BD11" s="108">
        <v>1600</v>
      </c>
      <c r="BE11" s="100">
        <f t="shared" ref="BE11:BE18" si="31">BD11/$BH$19</f>
        <v>0.10215156738811211</v>
      </c>
      <c r="BF11" s="108">
        <v>1940</v>
      </c>
      <c r="BG11" s="100">
        <f t="shared" ref="BG11:BG18" si="32">BF11/$BH$19</f>
        <v>0.12385877545808593</v>
      </c>
      <c r="BH11" s="104">
        <f t="shared" ref="BH11:BH18" si="33">BD11+BF11</f>
        <v>3540</v>
      </c>
      <c r="BI11" s="100">
        <f t="shared" ref="BI11:BI18" si="34">BH11/$BH$19</f>
        <v>0.22601034284619806</v>
      </c>
      <c r="BJ11" s="108">
        <v>1619</v>
      </c>
      <c r="BK11" s="100">
        <f t="shared" ref="BK11:BK18" si="35">BJ11/$BN$19</f>
        <v>0.10272190850834338</v>
      </c>
      <c r="BL11" s="108">
        <v>1951</v>
      </c>
      <c r="BM11" s="100">
        <f t="shared" ref="BM11:BM18" si="36">BL11/$BN$19</f>
        <v>0.12378656176638538</v>
      </c>
      <c r="BN11" s="104">
        <f t="shared" ref="BN11:BN19" si="37">BJ11+BL11</f>
        <v>3570</v>
      </c>
      <c r="BO11" s="100">
        <f t="shared" ref="BO11:BO18" si="38">BN11/$BN$19</f>
        <v>0.22650847027472876</v>
      </c>
      <c r="BP11" s="108">
        <v>1669</v>
      </c>
      <c r="BQ11" s="100">
        <f t="shared" ref="BQ11:BQ17" si="39">BP11/$BT$19</f>
        <v>0.10496195207848563</v>
      </c>
      <c r="BR11" s="108">
        <v>1951</v>
      </c>
      <c r="BS11" s="100">
        <f t="shared" ref="BS11:BS18" si="40">BR11/$BT$19</f>
        <v>0.12269668574303504</v>
      </c>
      <c r="BT11" s="104">
        <f t="shared" ref="BT11:BT18" si="41">BP11+BR11</f>
        <v>3620</v>
      </c>
      <c r="BU11" s="100">
        <f t="shared" ref="BU11:BU18" si="42">BT11/$BT$19</f>
        <v>0.22765863782152065</v>
      </c>
    </row>
    <row r="12" spans="1:73" x14ac:dyDescent="0.2">
      <c r="A12" s="22" t="s">
        <v>53</v>
      </c>
      <c r="B12" s="108">
        <v>3127</v>
      </c>
      <c r="C12" s="100">
        <f t="shared" ref="C12:C18" si="43">B12/$F$19</f>
        <v>0.21416341346483117</v>
      </c>
      <c r="D12" s="108">
        <v>3785</v>
      </c>
      <c r="E12" s="100">
        <f t="shared" ref="E12:E18" si="44">D12/$F$19</f>
        <v>0.25922881994383945</v>
      </c>
      <c r="F12" s="104">
        <f t="shared" si="0"/>
        <v>6912</v>
      </c>
      <c r="G12" s="100">
        <f t="shared" si="1"/>
        <v>0.47339223340867065</v>
      </c>
      <c r="H12" s="108">
        <v>3133</v>
      </c>
      <c r="I12" s="100">
        <f>H12/L19</f>
        <v>0.2127240630092341</v>
      </c>
      <c r="J12" s="108">
        <v>3835</v>
      </c>
      <c r="K12" s="100">
        <f>J12/$L$19</f>
        <v>0.26038837588267244</v>
      </c>
      <c r="L12" s="104">
        <f t="shared" si="2"/>
        <v>6968</v>
      </c>
      <c r="M12" s="100">
        <f>L12/$L$19</f>
        <v>0.47311243889190657</v>
      </c>
      <c r="N12" s="108">
        <v>3409</v>
      </c>
      <c r="O12" s="100">
        <f t="shared" si="4"/>
        <v>0.21920010288065844</v>
      </c>
      <c r="P12" s="108">
        <v>4002</v>
      </c>
      <c r="Q12" s="100">
        <f t="shared" si="5"/>
        <v>0.25733024691358025</v>
      </c>
      <c r="R12" s="104">
        <f t="shared" si="6"/>
        <v>7411</v>
      </c>
      <c r="S12" s="100">
        <f t="shared" si="7"/>
        <v>0.47653034979423869</v>
      </c>
      <c r="T12" s="108">
        <v>3582</v>
      </c>
      <c r="U12" s="100">
        <f t="shared" si="8"/>
        <v>0.22079763299019911</v>
      </c>
      <c r="V12" s="108">
        <v>4134</v>
      </c>
      <c r="W12" s="100">
        <f t="shared" si="9"/>
        <v>0.25482339887813599</v>
      </c>
      <c r="X12" s="104">
        <f t="shared" si="10"/>
        <v>7716</v>
      </c>
      <c r="Y12" s="100">
        <f t="shared" si="11"/>
        <v>0.4756210318683351</v>
      </c>
      <c r="Z12" s="104">
        <v>3436</v>
      </c>
      <c r="AA12" s="100">
        <f t="shared" si="12"/>
        <v>0.21329691476814203</v>
      </c>
      <c r="AB12" s="108">
        <v>4139</v>
      </c>
      <c r="AC12" s="100">
        <f t="shared" si="13"/>
        <v>0.25693711589794527</v>
      </c>
      <c r="AD12" s="104">
        <f t="shared" si="14"/>
        <v>7575</v>
      </c>
      <c r="AE12" s="100">
        <f t="shared" si="15"/>
        <v>0.47023403066608727</v>
      </c>
      <c r="AF12" s="104">
        <v>3295</v>
      </c>
      <c r="AG12" s="100">
        <f t="shared" si="16"/>
        <v>0.2095656045283979</v>
      </c>
      <c r="AH12" s="104">
        <v>4080</v>
      </c>
      <c r="AI12" s="100">
        <f t="shared" si="17"/>
        <v>0.25949246327036823</v>
      </c>
      <c r="AJ12" s="104">
        <f t="shared" si="18"/>
        <v>7375</v>
      </c>
      <c r="AK12" s="100">
        <f t="shared" si="19"/>
        <v>0.46905806779876613</v>
      </c>
      <c r="AL12" s="108">
        <v>3142</v>
      </c>
      <c r="AM12" s="100">
        <f t="shared" si="20"/>
        <v>0.20422489437764055</v>
      </c>
      <c r="AN12" s="108">
        <v>3939</v>
      </c>
      <c r="AO12" s="100">
        <f t="shared" si="21"/>
        <v>0.25602859928501787</v>
      </c>
      <c r="AP12" s="104">
        <f t="shared" si="22"/>
        <v>7081</v>
      </c>
      <c r="AQ12" s="100">
        <f t="shared" si="23"/>
        <v>0.46025349366265844</v>
      </c>
      <c r="AR12" s="108">
        <v>3097</v>
      </c>
      <c r="AS12" s="100">
        <f t="shared" si="24"/>
        <v>0.20178524889236382</v>
      </c>
      <c r="AT12" s="108">
        <v>3930</v>
      </c>
      <c r="AU12" s="100">
        <f t="shared" si="25"/>
        <v>0.25605942142298671</v>
      </c>
      <c r="AV12" s="104">
        <f t="shared" si="26"/>
        <v>7027</v>
      </c>
      <c r="AW12" s="100">
        <f t="shared" ref="AW12:AW16" si="45">AV12/$AV$19</f>
        <v>0.45784467031535053</v>
      </c>
      <c r="AX12" s="108">
        <v>3117</v>
      </c>
      <c r="AY12" s="100">
        <f t="shared" si="27"/>
        <v>0.20396544954848841</v>
      </c>
      <c r="AZ12" s="108">
        <v>3956</v>
      </c>
      <c r="BA12" s="100">
        <f t="shared" si="28"/>
        <v>0.25886664049208219</v>
      </c>
      <c r="BB12" s="104">
        <f t="shared" si="29"/>
        <v>7073</v>
      </c>
      <c r="BC12" s="100">
        <f t="shared" si="30"/>
        <v>0.46283209004057063</v>
      </c>
      <c r="BD12" s="108">
        <v>3294</v>
      </c>
      <c r="BE12" s="100">
        <f t="shared" si="31"/>
        <v>0.21030453936027582</v>
      </c>
      <c r="BF12" s="108">
        <v>4067</v>
      </c>
      <c r="BG12" s="100">
        <f t="shared" si="32"/>
        <v>0.25965651535465745</v>
      </c>
      <c r="BH12" s="104">
        <f t="shared" si="33"/>
        <v>7361</v>
      </c>
      <c r="BI12" s="100">
        <f t="shared" si="34"/>
        <v>0.46996105471493327</v>
      </c>
      <c r="BJ12" s="108">
        <v>3362</v>
      </c>
      <c r="BK12" s="100">
        <f t="shared" si="35"/>
        <v>0.21331133811306388</v>
      </c>
      <c r="BL12" s="108">
        <v>4107</v>
      </c>
      <c r="BM12" s="100">
        <f t="shared" si="36"/>
        <v>0.26057991244210393</v>
      </c>
      <c r="BN12" s="104">
        <f t="shared" si="37"/>
        <v>7469</v>
      </c>
      <c r="BO12" s="100">
        <f t="shared" si="38"/>
        <v>0.47389125055516784</v>
      </c>
      <c r="BP12" s="108">
        <v>3422</v>
      </c>
      <c r="BQ12" s="100">
        <f t="shared" si="39"/>
        <v>0.21520659078045407</v>
      </c>
      <c r="BR12" s="108">
        <v>4148</v>
      </c>
      <c r="BS12" s="100">
        <f t="shared" si="40"/>
        <v>0.26086409659769827</v>
      </c>
      <c r="BT12" s="104">
        <f t="shared" si="41"/>
        <v>7570</v>
      </c>
      <c r="BU12" s="100">
        <f t="shared" si="42"/>
        <v>0.47607068737815234</v>
      </c>
    </row>
    <row r="13" spans="1:73" x14ac:dyDescent="0.2">
      <c r="A13" s="22" t="s">
        <v>54</v>
      </c>
      <c r="B13" s="108">
        <v>9</v>
      </c>
      <c r="C13" s="100">
        <f t="shared" si="43"/>
        <v>6.1639613725087328E-4</v>
      </c>
      <c r="D13" s="108">
        <v>13</v>
      </c>
      <c r="E13" s="100">
        <f t="shared" si="44"/>
        <v>8.9034997602903908E-4</v>
      </c>
      <c r="F13" s="104">
        <f t="shared" si="0"/>
        <v>22</v>
      </c>
      <c r="G13" s="100">
        <f t="shared" si="1"/>
        <v>1.5067461132799124E-3</v>
      </c>
      <c r="H13" s="108">
        <v>10</v>
      </c>
      <c r="I13" s="100">
        <f>H13/L19</f>
        <v>6.789788158609451E-4</v>
      </c>
      <c r="J13" s="108">
        <v>13</v>
      </c>
      <c r="K13" s="100">
        <f t="shared" ref="K13:K18" si="46">J13/$L$19</f>
        <v>8.8267246061922867E-4</v>
      </c>
      <c r="L13" s="104">
        <f t="shared" si="2"/>
        <v>23</v>
      </c>
      <c r="M13" s="100">
        <f t="shared" si="3"/>
        <v>1.5616512764801739E-3</v>
      </c>
      <c r="N13" s="108">
        <v>16</v>
      </c>
      <c r="O13" s="100">
        <f t="shared" si="4"/>
        <v>1.02880658436214E-3</v>
      </c>
      <c r="P13" s="108">
        <v>17</v>
      </c>
      <c r="Q13" s="100">
        <f t="shared" si="5"/>
        <v>1.0931069958847737E-3</v>
      </c>
      <c r="R13" s="104">
        <f t="shared" si="6"/>
        <v>33</v>
      </c>
      <c r="S13" s="100">
        <f t="shared" si="7"/>
        <v>2.1219135802469135E-3</v>
      </c>
      <c r="T13" s="108">
        <v>52</v>
      </c>
      <c r="U13" s="100">
        <f t="shared" si="8"/>
        <v>3.2053257720520249E-3</v>
      </c>
      <c r="V13" s="108">
        <v>47</v>
      </c>
      <c r="W13" s="100">
        <f t="shared" si="9"/>
        <v>2.8971213708931763E-3</v>
      </c>
      <c r="X13" s="104">
        <f t="shared" si="10"/>
        <v>99</v>
      </c>
      <c r="Y13" s="100">
        <f t="shared" si="11"/>
        <v>6.1024471429452012E-3</v>
      </c>
      <c r="Z13" s="104">
        <v>68</v>
      </c>
      <c r="AA13" s="100">
        <f t="shared" si="12"/>
        <v>4.2212427835371527E-3</v>
      </c>
      <c r="AB13" s="108">
        <v>68</v>
      </c>
      <c r="AC13" s="100">
        <f t="shared" si="13"/>
        <v>4.2212427835371527E-3</v>
      </c>
      <c r="AD13" s="104">
        <f t="shared" si="14"/>
        <v>136</v>
      </c>
      <c r="AE13" s="100">
        <f t="shared" si="15"/>
        <v>8.4424855670743055E-3</v>
      </c>
      <c r="AF13" s="104">
        <v>83</v>
      </c>
      <c r="AG13" s="100">
        <f t="shared" si="16"/>
        <v>5.2788907969217071E-3</v>
      </c>
      <c r="AH13" s="104">
        <v>79</v>
      </c>
      <c r="AI13" s="100">
        <f t="shared" si="17"/>
        <v>5.0244864211664445E-3</v>
      </c>
      <c r="AJ13" s="104">
        <f t="shared" si="18"/>
        <v>162</v>
      </c>
      <c r="AK13" s="100">
        <f t="shared" si="19"/>
        <v>1.0303377218088151E-2</v>
      </c>
      <c r="AL13" s="108">
        <v>77</v>
      </c>
      <c r="AM13" s="100">
        <f t="shared" si="20"/>
        <v>5.0048748781280471E-3</v>
      </c>
      <c r="AN13" s="108">
        <v>79</v>
      </c>
      <c r="AO13" s="100">
        <f t="shared" si="21"/>
        <v>5.1348716282092945E-3</v>
      </c>
      <c r="AP13" s="104">
        <f t="shared" si="22"/>
        <v>156</v>
      </c>
      <c r="AQ13" s="100">
        <f t="shared" si="23"/>
        <v>1.0139746506337342E-2</v>
      </c>
      <c r="AR13" s="108">
        <v>74</v>
      </c>
      <c r="AS13" s="100">
        <f t="shared" si="24"/>
        <v>4.8214751107636174E-3</v>
      </c>
      <c r="AT13" s="108">
        <v>67</v>
      </c>
      <c r="AU13" s="100">
        <f t="shared" si="25"/>
        <v>4.3653896273130053E-3</v>
      </c>
      <c r="AV13" s="104">
        <f t="shared" si="26"/>
        <v>141</v>
      </c>
      <c r="AW13" s="100">
        <f t="shared" si="45"/>
        <v>9.1868647380766218E-3</v>
      </c>
      <c r="AX13" s="108">
        <v>59</v>
      </c>
      <c r="AY13" s="100">
        <f t="shared" si="27"/>
        <v>3.8607512105745321E-3</v>
      </c>
      <c r="AZ13" s="108">
        <v>65</v>
      </c>
      <c r="BA13" s="100">
        <f t="shared" si="28"/>
        <v>4.2533699777516035E-3</v>
      </c>
      <c r="BB13" s="104">
        <f t="shared" si="29"/>
        <v>124</v>
      </c>
      <c r="BC13" s="100">
        <f t="shared" si="30"/>
        <v>8.1141211883261361E-3</v>
      </c>
      <c r="BD13" s="108">
        <v>51</v>
      </c>
      <c r="BE13" s="100">
        <f t="shared" si="31"/>
        <v>3.2560812104960733E-3</v>
      </c>
      <c r="BF13" s="108">
        <v>54</v>
      </c>
      <c r="BG13" s="100">
        <f t="shared" si="32"/>
        <v>3.4476153993487839E-3</v>
      </c>
      <c r="BH13" s="104">
        <f t="shared" si="33"/>
        <v>105</v>
      </c>
      <c r="BI13" s="100">
        <f t="shared" si="34"/>
        <v>6.7036966098448572E-3</v>
      </c>
      <c r="BJ13" s="108">
        <v>50</v>
      </c>
      <c r="BK13" s="100">
        <f t="shared" si="35"/>
        <v>3.1723875388617474E-3</v>
      </c>
      <c r="BL13" s="108">
        <v>50</v>
      </c>
      <c r="BM13" s="100">
        <f t="shared" si="36"/>
        <v>3.1723875388617474E-3</v>
      </c>
      <c r="BN13" s="104">
        <f t="shared" si="37"/>
        <v>100</v>
      </c>
      <c r="BO13" s="100">
        <f t="shared" si="38"/>
        <v>6.3447750777234947E-3</v>
      </c>
      <c r="BP13" s="108">
        <v>34</v>
      </c>
      <c r="BQ13" s="100">
        <f t="shared" si="39"/>
        <v>2.1382302999811333E-3</v>
      </c>
      <c r="BR13" s="108">
        <v>38</v>
      </c>
      <c r="BS13" s="100">
        <f t="shared" si="40"/>
        <v>2.3897868058612667E-3</v>
      </c>
      <c r="BT13" s="104">
        <f t="shared" si="41"/>
        <v>72</v>
      </c>
      <c r="BU13" s="100">
        <f t="shared" si="42"/>
        <v>4.5280171058423996E-3</v>
      </c>
    </row>
    <row r="14" spans="1:73" x14ac:dyDescent="0.2">
      <c r="A14" s="22" t="s">
        <v>55</v>
      </c>
      <c r="B14" s="108">
        <v>388</v>
      </c>
      <c r="C14" s="100">
        <f t="shared" si="43"/>
        <v>2.657352236148209E-2</v>
      </c>
      <c r="D14" s="108">
        <v>596</v>
      </c>
      <c r="E14" s="100">
        <f t="shared" si="44"/>
        <v>4.0819121977946717E-2</v>
      </c>
      <c r="F14" s="104">
        <f t="shared" si="0"/>
        <v>984</v>
      </c>
      <c r="G14" s="100">
        <f t="shared" si="1"/>
        <v>6.7392644339428806E-2</v>
      </c>
      <c r="H14" s="108">
        <v>376</v>
      </c>
      <c r="I14" s="100">
        <f>H14/L19</f>
        <v>2.5529603476371537E-2</v>
      </c>
      <c r="J14" s="108">
        <v>611</v>
      </c>
      <c r="K14" s="100">
        <f>J14/$L$19</f>
        <v>4.1485605649103745E-2</v>
      </c>
      <c r="L14" s="104">
        <f t="shared" si="2"/>
        <v>987</v>
      </c>
      <c r="M14" s="100">
        <f t="shared" si="3"/>
        <v>6.7015209125475289E-2</v>
      </c>
      <c r="N14" s="108">
        <v>411</v>
      </c>
      <c r="O14" s="100">
        <f t="shared" si="4"/>
        <v>2.6427469135802469E-2</v>
      </c>
      <c r="P14" s="108">
        <v>633</v>
      </c>
      <c r="Q14" s="100">
        <f t="shared" si="5"/>
        <v>4.0702160493827161E-2</v>
      </c>
      <c r="R14" s="104">
        <f t="shared" si="6"/>
        <v>1044</v>
      </c>
      <c r="S14" s="100">
        <f t="shared" si="7"/>
        <v>6.7129629629629636E-2</v>
      </c>
      <c r="T14" s="108">
        <v>439</v>
      </c>
      <c r="U14" s="100">
        <f t="shared" si="8"/>
        <v>2.7060346421746904E-2</v>
      </c>
      <c r="V14" s="108">
        <v>670</v>
      </c>
      <c r="W14" s="100">
        <f t="shared" si="9"/>
        <v>4.1299389755285708E-2</v>
      </c>
      <c r="X14" s="104">
        <f t="shared" si="10"/>
        <v>1109</v>
      </c>
      <c r="Y14" s="100">
        <f t="shared" si="11"/>
        <v>6.8359736177032601E-2</v>
      </c>
      <c r="Z14" s="104">
        <v>432</v>
      </c>
      <c r="AA14" s="100">
        <f t="shared" si="12"/>
        <v>2.6817307095412503E-2</v>
      </c>
      <c r="AB14" s="108">
        <v>679</v>
      </c>
      <c r="AC14" s="100">
        <f t="shared" si="13"/>
        <v>4.2150350735613629E-2</v>
      </c>
      <c r="AD14" s="104">
        <f t="shared" si="14"/>
        <v>1111</v>
      </c>
      <c r="AE14" s="100">
        <f t="shared" si="15"/>
        <v>6.8967657831026138E-2</v>
      </c>
      <c r="AF14" s="104">
        <v>397</v>
      </c>
      <c r="AG14" s="100">
        <f t="shared" si="16"/>
        <v>2.5249634293709852E-2</v>
      </c>
      <c r="AH14" s="104">
        <v>633</v>
      </c>
      <c r="AI14" s="100">
        <f t="shared" si="17"/>
        <v>4.0259492463270367E-2</v>
      </c>
      <c r="AJ14" s="104">
        <f t="shared" si="18"/>
        <v>1030</v>
      </c>
      <c r="AK14" s="100">
        <f t="shared" si="19"/>
        <v>6.5509126756980215E-2</v>
      </c>
      <c r="AL14" s="108">
        <v>395</v>
      </c>
      <c r="AM14" s="100">
        <f t="shared" si="20"/>
        <v>2.5674358141046474E-2</v>
      </c>
      <c r="AN14" s="108">
        <v>627</v>
      </c>
      <c r="AO14" s="100">
        <f t="shared" si="21"/>
        <v>4.0753981150471241E-2</v>
      </c>
      <c r="AP14" s="104">
        <f t="shared" si="22"/>
        <v>1022</v>
      </c>
      <c r="AQ14" s="100">
        <f t="shared" si="23"/>
        <v>6.6428339291517716E-2</v>
      </c>
      <c r="AR14" s="108">
        <v>402</v>
      </c>
      <c r="AS14" s="100">
        <f t="shared" si="24"/>
        <v>2.619233776387803E-2</v>
      </c>
      <c r="AT14" s="108">
        <v>646</v>
      </c>
      <c r="AU14" s="100">
        <f>AT14/$AV$19</f>
        <v>4.2090174615585091E-2</v>
      </c>
      <c r="AV14" s="104">
        <f t="shared" si="26"/>
        <v>1048</v>
      </c>
      <c r="AW14" s="100">
        <f t="shared" si="45"/>
        <v>6.8282512379463117E-2</v>
      </c>
      <c r="AX14" s="108">
        <v>428</v>
      </c>
      <c r="AY14" s="100">
        <f>AX14/$BB$19</f>
        <v>2.8006805391964401E-2</v>
      </c>
      <c r="AZ14" s="108">
        <v>653</v>
      </c>
      <c r="BA14" s="100">
        <f>AZ14/$BB$19</f>
        <v>4.2730009161104567E-2</v>
      </c>
      <c r="BB14" s="104">
        <f t="shared" si="29"/>
        <v>1081</v>
      </c>
      <c r="BC14" s="100">
        <f t="shared" si="30"/>
        <v>7.0736814553068975E-2</v>
      </c>
      <c r="BD14" s="108">
        <v>450</v>
      </c>
      <c r="BE14" s="100">
        <f t="shared" si="31"/>
        <v>2.8730128327906532E-2</v>
      </c>
      <c r="BF14" s="108">
        <v>658</v>
      </c>
      <c r="BG14" s="100">
        <f t="shared" si="32"/>
        <v>4.2009832088361107E-2</v>
      </c>
      <c r="BH14" s="104">
        <f t="shared" si="33"/>
        <v>1108</v>
      </c>
      <c r="BI14" s="100">
        <f t="shared" si="34"/>
        <v>7.0739960416267636E-2</v>
      </c>
      <c r="BJ14" s="108">
        <v>446</v>
      </c>
      <c r="BK14" s="100">
        <f t="shared" si="35"/>
        <v>2.8297696846646788E-2</v>
      </c>
      <c r="BL14" s="108">
        <v>661</v>
      </c>
      <c r="BM14" s="100">
        <f t="shared" si="36"/>
        <v>4.19389632637523E-2</v>
      </c>
      <c r="BN14" s="104">
        <f t="shared" si="37"/>
        <v>1107</v>
      </c>
      <c r="BO14" s="100">
        <f t="shared" si="38"/>
        <v>7.0236660110399085E-2</v>
      </c>
      <c r="BP14" s="108">
        <v>467</v>
      </c>
      <c r="BQ14" s="100">
        <f t="shared" si="39"/>
        <v>2.9369222061505565E-2</v>
      </c>
      <c r="BR14" s="108">
        <v>645</v>
      </c>
      <c r="BS14" s="100">
        <f t="shared" si="40"/>
        <v>4.0563486573171499E-2</v>
      </c>
      <c r="BT14" s="104">
        <f t="shared" si="41"/>
        <v>1112</v>
      </c>
      <c r="BU14" s="100">
        <f t="shared" si="42"/>
        <v>6.9932708634677071E-2</v>
      </c>
    </row>
    <row r="15" spans="1:73" x14ac:dyDescent="0.2">
      <c r="A15" s="22" t="s">
        <v>56</v>
      </c>
      <c r="B15" s="108">
        <v>314</v>
      </c>
      <c r="C15" s="100">
        <f t="shared" si="43"/>
        <v>2.1505376344086023E-2</v>
      </c>
      <c r="D15" s="108">
        <v>832</v>
      </c>
      <c r="E15" s="100">
        <f t="shared" si="44"/>
        <v>5.6982398465858501E-2</v>
      </c>
      <c r="F15" s="104">
        <f t="shared" si="0"/>
        <v>1146</v>
      </c>
      <c r="G15" s="100">
        <f t="shared" si="1"/>
        <v>7.8487774809944524E-2</v>
      </c>
      <c r="H15" s="108">
        <v>318</v>
      </c>
      <c r="I15" s="100">
        <f>H15/L19</f>
        <v>2.1591526344378057E-2</v>
      </c>
      <c r="J15" s="108">
        <v>874</v>
      </c>
      <c r="K15" s="100">
        <f t="shared" si="46"/>
        <v>5.9342748506246608E-2</v>
      </c>
      <c r="L15" s="104">
        <f t="shared" si="2"/>
        <v>1192</v>
      </c>
      <c r="M15" s="100">
        <f t="shared" si="3"/>
        <v>8.0934274850624655E-2</v>
      </c>
      <c r="N15" s="108">
        <v>340</v>
      </c>
      <c r="O15" s="100">
        <f t="shared" si="4"/>
        <v>2.1862139917695474E-2</v>
      </c>
      <c r="P15" s="108">
        <v>880</v>
      </c>
      <c r="Q15" s="100">
        <f t="shared" si="5"/>
        <v>5.6584362139917695E-2</v>
      </c>
      <c r="R15" s="104">
        <f t="shared" si="6"/>
        <v>1220</v>
      </c>
      <c r="S15" s="100">
        <f t="shared" si="7"/>
        <v>7.8446502057613166E-2</v>
      </c>
      <c r="T15" s="108">
        <v>352</v>
      </c>
      <c r="U15" s="100">
        <f t="shared" si="8"/>
        <v>2.1697589841582939E-2</v>
      </c>
      <c r="V15" s="108">
        <v>886</v>
      </c>
      <c r="W15" s="100">
        <f t="shared" si="9"/>
        <v>5.4613819885347963E-2</v>
      </c>
      <c r="X15" s="104">
        <f t="shared" si="10"/>
        <v>1238</v>
      </c>
      <c r="Y15" s="100">
        <f t="shared" si="11"/>
        <v>7.6311409726930901E-2</v>
      </c>
      <c r="Z15" s="104">
        <v>350</v>
      </c>
      <c r="AA15" s="100">
        <f t="shared" si="12"/>
        <v>2.1726984915264758E-2</v>
      </c>
      <c r="AB15" s="108">
        <v>887</v>
      </c>
      <c r="AC15" s="100">
        <f t="shared" si="13"/>
        <v>5.5062387485256686E-2</v>
      </c>
      <c r="AD15" s="104">
        <f t="shared" si="14"/>
        <v>1237</v>
      </c>
      <c r="AE15" s="100">
        <f t="shared" si="15"/>
        <v>7.6789372400521444E-2</v>
      </c>
      <c r="AF15" s="104">
        <v>324</v>
      </c>
      <c r="AG15" s="100">
        <f t="shared" si="16"/>
        <v>2.0606754436176301E-2</v>
      </c>
      <c r="AH15" s="104">
        <v>858</v>
      </c>
      <c r="AI15" s="100">
        <f t="shared" si="17"/>
        <v>5.4569738599503911E-2</v>
      </c>
      <c r="AJ15" s="104">
        <f t="shared" si="18"/>
        <v>1182</v>
      </c>
      <c r="AK15" s="100">
        <f t="shared" si="19"/>
        <v>7.517649303568022E-2</v>
      </c>
      <c r="AL15" s="108">
        <v>323</v>
      </c>
      <c r="AM15" s="100">
        <f t="shared" si="20"/>
        <v>2.0994475138121547E-2</v>
      </c>
      <c r="AN15" s="108">
        <v>756</v>
      </c>
      <c r="AO15" s="100">
        <f t="shared" si="21"/>
        <v>4.9138771530711729E-2</v>
      </c>
      <c r="AP15" s="104">
        <f t="shared" si="22"/>
        <v>1079</v>
      </c>
      <c r="AQ15" s="100">
        <f t="shared" si="23"/>
        <v>7.0133246668833277E-2</v>
      </c>
      <c r="AR15" s="108">
        <v>318</v>
      </c>
      <c r="AS15" s="100">
        <f t="shared" si="24"/>
        <v>2.071931196247068E-2</v>
      </c>
      <c r="AT15" s="108">
        <v>749</v>
      </c>
      <c r="AU15" s="100">
        <f t="shared" si="25"/>
        <v>4.8801146729215532E-2</v>
      </c>
      <c r="AV15" s="104">
        <f t="shared" si="26"/>
        <v>1067</v>
      </c>
      <c r="AW15" s="100">
        <f t="shared" si="45"/>
        <v>6.9520458691686216E-2</v>
      </c>
      <c r="AX15" s="108">
        <v>316</v>
      </c>
      <c r="AY15" s="100">
        <f t="shared" si="27"/>
        <v>2.0677921737992409E-2</v>
      </c>
      <c r="AZ15" s="108">
        <v>777</v>
      </c>
      <c r="BA15" s="100">
        <f t="shared" si="28"/>
        <v>5.0844130349430701E-2</v>
      </c>
      <c r="BB15" s="104">
        <f t="shared" si="29"/>
        <v>1093</v>
      </c>
      <c r="BC15" s="100">
        <f t="shared" si="30"/>
        <v>7.1522052087423113E-2</v>
      </c>
      <c r="BD15" s="108">
        <v>346</v>
      </c>
      <c r="BE15" s="100">
        <f t="shared" si="31"/>
        <v>2.2090276447679243E-2</v>
      </c>
      <c r="BF15" s="108">
        <v>794</v>
      </c>
      <c r="BG15" s="100">
        <f>BF15/$BH$19</f>
        <v>5.0692715316350632E-2</v>
      </c>
      <c r="BH15" s="104">
        <f t="shared" si="33"/>
        <v>1140</v>
      </c>
      <c r="BI15" s="100">
        <f t="shared" si="34"/>
        <v>7.2782991764029886E-2</v>
      </c>
      <c r="BJ15" s="108">
        <v>339</v>
      </c>
      <c r="BK15" s="100">
        <f t="shared" si="35"/>
        <v>2.1508787513482647E-2</v>
      </c>
      <c r="BL15" s="108">
        <v>791</v>
      </c>
      <c r="BM15" s="100">
        <f t="shared" si="36"/>
        <v>5.0187170864792845E-2</v>
      </c>
      <c r="BN15" s="104">
        <f t="shared" si="37"/>
        <v>1130</v>
      </c>
      <c r="BO15" s="100">
        <f t="shared" si="38"/>
        <v>7.1695958378275484E-2</v>
      </c>
      <c r="BP15" s="108">
        <v>343</v>
      </c>
      <c r="BQ15" s="100">
        <f t="shared" si="39"/>
        <v>2.1570970379221434E-2</v>
      </c>
      <c r="BR15" s="108">
        <v>781</v>
      </c>
      <c r="BS15" s="100">
        <f t="shared" si="40"/>
        <v>4.9116407773096032E-2</v>
      </c>
      <c r="BT15" s="104">
        <f t="shared" si="41"/>
        <v>1124</v>
      </c>
      <c r="BU15" s="100">
        <f>BT15/$BT$19</f>
        <v>7.0687378152317459E-2</v>
      </c>
    </row>
    <row r="16" spans="1:73" x14ac:dyDescent="0.2">
      <c r="A16" s="22" t="s">
        <v>57</v>
      </c>
      <c r="B16" s="108">
        <v>294</v>
      </c>
      <c r="C16" s="100">
        <f t="shared" si="43"/>
        <v>2.0135607150195193E-2</v>
      </c>
      <c r="D16" s="108">
        <v>476</v>
      </c>
      <c r="E16" s="100">
        <f t="shared" si="44"/>
        <v>3.2600506814601742E-2</v>
      </c>
      <c r="F16" s="104">
        <f t="shared" si="0"/>
        <v>770</v>
      </c>
      <c r="G16" s="100">
        <f t="shared" si="1"/>
        <v>5.2736113964796931E-2</v>
      </c>
      <c r="H16" s="108">
        <v>305</v>
      </c>
      <c r="I16" s="100">
        <f>H16/L19</f>
        <v>2.0708853883758826E-2</v>
      </c>
      <c r="J16" s="108">
        <v>489</v>
      </c>
      <c r="K16" s="100">
        <f t="shared" si="46"/>
        <v>3.3202064095600219E-2</v>
      </c>
      <c r="L16" s="104">
        <f t="shared" si="2"/>
        <v>794</v>
      </c>
      <c r="M16" s="100">
        <f t="shared" si="3"/>
        <v>5.3910917979359041E-2</v>
      </c>
      <c r="N16" s="108">
        <v>335</v>
      </c>
      <c r="O16" s="100">
        <f t="shared" si="4"/>
        <v>2.1540637860082305E-2</v>
      </c>
      <c r="P16" s="108">
        <v>524</v>
      </c>
      <c r="Q16" s="100">
        <f t="shared" si="5"/>
        <v>3.3693415637860082E-2</v>
      </c>
      <c r="R16" s="104">
        <f t="shared" si="6"/>
        <v>859</v>
      </c>
      <c r="S16" s="100">
        <f t="shared" si="7"/>
        <v>5.5234053497942387E-2</v>
      </c>
      <c r="T16" s="108">
        <v>352</v>
      </c>
      <c r="U16" s="100">
        <f t="shared" si="8"/>
        <v>2.1697589841582939E-2</v>
      </c>
      <c r="V16" s="108">
        <v>536</v>
      </c>
      <c r="W16" s="100">
        <f t="shared" si="9"/>
        <v>3.3039511804228566E-2</v>
      </c>
      <c r="X16" s="104">
        <f t="shared" si="10"/>
        <v>888</v>
      </c>
      <c r="Y16" s="100">
        <f t="shared" si="11"/>
        <v>5.4737101645811505E-2</v>
      </c>
      <c r="Z16" s="104">
        <v>351</v>
      </c>
      <c r="AA16" s="100">
        <f t="shared" si="12"/>
        <v>2.1789062015022658E-2</v>
      </c>
      <c r="AB16" s="108">
        <v>533</v>
      </c>
      <c r="AC16" s="100">
        <f t="shared" si="13"/>
        <v>3.3087094170960334E-2</v>
      </c>
      <c r="AD16" s="104">
        <f t="shared" si="14"/>
        <v>884</v>
      </c>
      <c r="AE16" s="100">
        <f t="shared" si="15"/>
        <v>5.4876156185982988E-2</v>
      </c>
      <c r="AF16" s="104">
        <v>321</v>
      </c>
      <c r="AG16" s="100">
        <f t="shared" si="16"/>
        <v>2.0415951154359856E-2</v>
      </c>
      <c r="AH16" s="104">
        <v>518</v>
      </c>
      <c r="AI16" s="100">
        <f t="shared" si="17"/>
        <v>3.2945366660306556E-2</v>
      </c>
      <c r="AJ16" s="104">
        <f t="shared" si="18"/>
        <v>839</v>
      </c>
      <c r="AK16" s="100">
        <f t="shared" si="19"/>
        <v>5.3361317814666409E-2</v>
      </c>
      <c r="AL16" s="108">
        <v>297</v>
      </c>
      <c r="AM16" s="100">
        <f t="shared" si="20"/>
        <v>1.9304517387065324E-2</v>
      </c>
      <c r="AN16" s="108">
        <v>494</v>
      </c>
      <c r="AO16" s="100">
        <f t="shared" si="21"/>
        <v>3.2109197270068252E-2</v>
      </c>
      <c r="AP16" s="104">
        <f t="shared" si="22"/>
        <v>791</v>
      </c>
      <c r="AQ16" s="100">
        <f t="shared" si="23"/>
        <v>5.1413714657133569E-2</v>
      </c>
      <c r="AR16" s="108">
        <v>293</v>
      </c>
      <c r="AS16" s="100">
        <f t="shared" si="24"/>
        <v>1.9090435235861351E-2</v>
      </c>
      <c r="AT16" s="108">
        <v>491</v>
      </c>
      <c r="AU16" s="100">
        <f t="shared" si="25"/>
        <v>3.1991138910607245E-2</v>
      </c>
      <c r="AV16" s="104">
        <f t="shared" si="26"/>
        <v>784</v>
      </c>
      <c r="AW16" s="100">
        <f t="shared" si="45"/>
        <v>5.1081574146468592E-2</v>
      </c>
      <c r="AX16" s="108">
        <v>296</v>
      </c>
      <c r="AY16" s="100">
        <f t="shared" si="27"/>
        <v>1.936919251406884E-2</v>
      </c>
      <c r="AZ16" s="108">
        <v>485</v>
      </c>
      <c r="BA16" s="100">
        <f t="shared" si="28"/>
        <v>3.173668368014658E-2</v>
      </c>
      <c r="BB16" s="104">
        <f t="shared" si="29"/>
        <v>781</v>
      </c>
      <c r="BC16" s="100">
        <f t="shared" si="30"/>
        <v>5.1105876194215416E-2</v>
      </c>
      <c r="BD16" s="108">
        <v>297</v>
      </c>
      <c r="BE16" s="100">
        <f t="shared" si="31"/>
        <v>1.896188469641831E-2</v>
      </c>
      <c r="BF16" s="108">
        <v>503</v>
      </c>
      <c r="BG16" s="100">
        <f t="shared" si="32"/>
        <v>3.2113898997637745E-2</v>
      </c>
      <c r="BH16" s="104">
        <f t="shared" si="33"/>
        <v>800</v>
      </c>
      <c r="BI16" s="100">
        <f t="shared" si="34"/>
        <v>5.1075783694056055E-2</v>
      </c>
      <c r="BJ16" s="108">
        <v>304</v>
      </c>
      <c r="BK16" s="100">
        <f t="shared" si="35"/>
        <v>1.9288116236279424E-2</v>
      </c>
      <c r="BL16" s="108">
        <v>491</v>
      </c>
      <c r="BM16" s="100">
        <f t="shared" si="36"/>
        <v>3.1152845631622361E-2</v>
      </c>
      <c r="BN16" s="104">
        <f t="shared" si="37"/>
        <v>795</v>
      </c>
      <c r="BO16" s="100">
        <f t="shared" si="38"/>
        <v>5.0440961867901785E-2</v>
      </c>
      <c r="BP16" s="108">
        <v>312</v>
      </c>
      <c r="BQ16" s="100">
        <f t="shared" si="39"/>
        <v>1.9621407458650399E-2</v>
      </c>
      <c r="BR16" s="108">
        <v>477</v>
      </c>
      <c r="BS16" s="100">
        <f t="shared" si="40"/>
        <v>2.9998113326205899E-2</v>
      </c>
      <c r="BT16" s="104">
        <f t="shared" si="41"/>
        <v>789</v>
      </c>
      <c r="BU16" s="100">
        <f t="shared" si="42"/>
        <v>4.9619520784856298E-2</v>
      </c>
    </row>
    <row r="17" spans="1:73" x14ac:dyDescent="0.2">
      <c r="A17" s="88" t="s">
        <v>131</v>
      </c>
      <c r="B17" s="108">
        <v>260</v>
      </c>
      <c r="C17" s="100">
        <f t="shared" si="43"/>
        <v>1.7806999520580784E-2</v>
      </c>
      <c r="D17" s="108">
        <v>628</v>
      </c>
      <c r="E17" s="100">
        <f t="shared" si="44"/>
        <v>4.3010752688172046E-2</v>
      </c>
      <c r="F17" s="104">
        <f t="shared" si="0"/>
        <v>888</v>
      </c>
      <c r="G17" s="100">
        <f t="shared" si="1"/>
        <v>6.0817752208752823E-2</v>
      </c>
      <c r="H17" s="108">
        <v>277</v>
      </c>
      <c r="I17" s="100">
        <f>H17/L19</f>
        <v>1.8807713199348181E-2</v>
      </c>
      <c r="J17" s="108">
        <v>652</v>
      </c>
      <c r="K17" s="100">
        <f t="shared" si="46"/>
        <v>4.4269418794133625E-2</v>
      </c>
      <c r="L17" s="104">
        <f t="shared" si="2"/>
        <v>929</v>
      </c>
      <c r="M17" s="100">
        <f t="shared" si="3"/>
        <v>6.3077131993481805E-2</v>
      </c>
      <c r="N17" s="108">
        <v>284</v>
      </c>
      <c r="O17" s="100">
        <f t="shared" si="4"/>
        <v>1.8261316872427984E-2</v>
      </c>
      <c r="P17" s="108">
        <v>670</v>
      </c>
      <c r="Q17" s="100">
        <f t="shared" si="5"/>
        <v>4.3081275720164611E-2</v>
      </c>
      <c r="R17" s="104">
        <f t="shared" si="6"/>
        <v>954</v>
      </c>
      <c r="S17" s="100">
        <f t="shared" si="7"/>
        <v>6.1342592592592594E-2</v>
      </c>
      <c r="T17" s="108">
        <v>316</v>
      </c>
      <c r="U17" s="100">
        <f t="shared" si="8"/>
        <v>1.9478518153239227E-2</v>
      </c>
      <c r="V17" s="108">
        <v>682</v>
      </c>
      <c r="W17" s="100">
        <f t="shared" si="9"/>
        <v>4.203908031806694E-2</v>
      </c>
      <c r="X17" s="104">
        <f t="shared" si="10"/>
        <v>998</v>
      </c>
      <c r="Y17" s="100">
        <f t="shared" si="11"/>
        <v>6.1517598471306167E-2</v>
      </c>
      <c r="Z17" s="104">
        <v>321</v>
      </c>
      <c r="AA17" s="100">
        <f t="shared" si="12"/>
        <v>1.9926749022285677E-2</v>
      </c>
      <c r="AB17" s="108">
        <v>685</v>
      </c>
      <c r="AC17" s="100">
        <f t="shared" si="13"/>
        <v>4.2522813334161025E-2</v>
      </c>
      <c r="AD17" s="104">
        <f t="shared" si="14"/>
        <v>1006</v>
      </c>
      <c r="AE17" s="100">
        <f t="shared" si="15"/>
        <v>6.2449562356446706E-2</v>
      </c>
      <c r="AF17" s="104">
        <v>298</v>
      </c>
      <c r="AG17" s="100">
        <f t="shared" si="16"/>
        <v>1.8953125993767094E-2</v>
      </c>
      <c r="AH17" s="104">
        <v>687</v>
      </c>
      <c r="AI17" s="100">
        <f t="shared" si="17"/>
        <v>4.3693951535966419E-2</v>
      </c>
      <c r="AJ17" s="104">
        <f t="shared" si="18"/>
        <v>985</v>
      </c>
      <c r="AK17" s="100">
        <f t="shared" si="19"/>
        <v>6.2647077529733516E-2</v>
      </c>
      <c r="AL17" s="108">
        <v>307</v>
      </c>
      <c r="AM17" s="100">
        <f t="shared" si="20"/>
        <v>1.9954501137471565E-2</v>
      </c>
      <c r="AN17" s="108">
        <v>707</v>
      </c>
      <c r="AO17" s="100">
        <f t="shared" si="21"/>
        <v>4.5953851153721158E-2</v>
      </c>
      <c r="AP17" s="104">
        <f t="shared" si="22"/>
        <v>1014</v>
      </c>
      <c r="AQ17" s="100">
        <f t="shared" si="23"/>
        <v>6.5908352291192726E-2</v>
      </c>
      <c r="AR17" s="108">
        <v>317</v>
      </c>
      <c r="AS17" s="100">
        <f t="shared" si="24"/>
        <v>2.0654156893406307E-2</v>
      </c>
      <c r="AT17" s="108">
        <v>705</v>
      </c>
      <c r="AU17" s="100">
        <f t="shared" si="25"/>
        <v>4.5934323690383111E-2</v>
      </c>
      <c r="AV17" s="104">
        <f t="shared" si="26"/>
        <v>1022</v>
      </c>
      <c r="AW17" s="100">
        <f>AV17/$AV$19</f>
        <v>6.6588480583789425E-2</v>
      </c>
      <c r="AX17" s="108">
        <v>298</v>
      </c>
      <c r="AY17" s="100">
        <f t="shared" si="27"/>
        <v>1.9500065436461197E-2</v>
      </c>
      <c r="AZ17" s="108">
        <v>649</v>
      </c>
      <c r="BA17" s="100">
        <f t="shared" si="28"/>
        <v>4.2468263316319851E-2</v>
      </c>
      <c r="BB17" s="104">
        <f t="shared" si="29"/>
        <v>947</v>
      </c>
      <c r="BC17" s="100">
        <f t="shared" si="30"/>
        <v>6.1968328752781049E-2</v>
      </c>
      <c r="BD17" s="108">
        <v>287</v>
      </c>
      <c r="BE17" s="100">
        <f t="shared" si="31"/>
        <v>1.8323437400242611E-2</v>
      </c>
      <c r="BF17" s="108">
        <v>618</v>
      </c>
      <c r="BG17" s="100">
        <f t="shared" si="32"/>
        <v>3.9456042903658305E-2</v>
      </c>
      <c r="BH17" s="104">
        <f t="shared" si="33"/>
        <v>905</v>
      </c>
      <c r="BI17" s="100">
        <f t="shared" si="34"/>
        <v>5.7779480303900912E-2</v>
      </c>
      <c r="BJ17" s="108">
        <v>287</v>
      </c>
      <c r="BK17" s="100">
        <f t="shared" si="35"/>
        <v>1.8209504473066431E-2</v>
      </c>
      <c r="BL17" s="108">
        <v>610</v>
      </c>
      <c r="BM17" s="100">
        <f t="shared" si="36"/>
        <v>3.8703127974113315E-2</v>
      </c>
      <c r="BN17" s="104">
        <f t="shared" si="37"/>
        <v>897</v>
      </c>
      <c r="BO17" s="100">
        <f t="shared" si="38"/>
        <v>5.6912632447179749E-2</v>
      </c>
      <c r="BP17" s="108">
        <v>301</v>
      </c>
      <c r="BQ17" s="100">
        <f t="shared" si="39"/>
        <v>1.8929627067480033E-2</v>
      </c>
      <c r="BR17" s="108">
        <v>610</v>
      </c>
      <c r="BS17" s="100">
        <f t="shared" si="40"/>
        <v>3.8362367146720332E-2</v>
      </c>
      <c r="BT17" s="104">
        <f t="shared" si="41"/>
        <v>911</v>
      </c>
      <c r="BU17" s="100">
        <f t="shared" si="42"/>
        <v>5.7291994214200365E-2</v>
      </c>
    </row>
    <row r="18" spans="1:73" x14ac:dyDescent="0.2">
      <c r="A18" s="88" t="s">
        <v>132</v>
      </c>
      <c r="B18" s="108">
        <v>176</v>
      </c>
      <c r="C18" s="100">
        <f t="shared" si="43"/>
        <v>1.2053968906239299E-2</v>
      </c>
      <c r="D18" s="108">
        <v>412</v>
      </c>
      <c r="E18" s="100">
        <f t="shared" si="44"/>
        <v>2.8217245394151085E-2</v>
      </c>
      <c r="F18" s="104">
        <f t="shared" si="0"/>
        <v>588</v>
      </c>
      <c r="G18" s="100">
        <f t="shared" si="1"/>
        <v>4.0271214300390386E-2</v>
      </c>
      <c r="H18" s="108">
        <v>181</v>
      </c>
      <c r="I18" s="100">
        <f>H18/L19</f>
        <v>1.2289516567083106E-2</v>
      </c>
      <c r="J18" s="108">
        <v>391</v>
      </c>
      <c r="K18" s="100">
        <f t="shared" si="46"/>
        <v>2.6548071700162955E-2</v>
      </c>
      <c r="L18" s="104">
        <f t="shared" si="2"/>
        <v>572</v>
      </c>
      <c r="M18" s="100">
        <f t="shared" si="3"/>
        <v>3.8837588267246065E-2</v>
      </c>
      <c r="N18" s="108">
        <v>181</v>
      </c>
      <c r="O18" s="100">
        <f t="shared" si="4"/>
        <v>1.1638374485596709E-2</v>
      </c>
      <c r="P18" s="108">
        <v>402</v>
      </c>
      <c r="Q18" s="100">
        <f t="shared" si="5"/>
        <v>2.5848765432098766E-2</v>
      </c>
      <c r="R18" s="104">
        <f t="shared" si="6"/>
        <v>583</v>
      </c>
      <c r="S18" s="100">
        <f t="shared" si="7"/>
        <v>3.7487139917695471E-2</v>
      </c>
      <c r="T18" s="108">
        <v>187</v>
      </c>
      <c r="U18" s="100">
        <f t="shared" si="8"/>
        <v>1.1526844603340936E-2</v>
      </c>
      <c r="V18" s="108">
        <v>437</v>
      </c>
      <c r="W18" s="100">
        <f t="shared" si="9"/>
        <v>2.6937064661283362E-2</v>
      </c>
      <c r="X18" s="104">
        <f t="shared" si="10"/>
        <v>624</v>
      </c>
      <c r="Y18" s="100">
        <f t="shared" si="11"/>
        <v>3.8463909264624299E-2</v>
      </c>
      <c r="Z18" s="104">
        <v>195</v>
      </c>
      <c r="AA18" s="100">
        <f t="shared" si="12"/>
        <v>1.2105034452790365E-2</v>
      </c>
      <c r="AB18" s="108">
        <v>444</v>
      </c>
      <c r="AC18" s="100">
        <f t="shared" si="13"/>
        <v>2.7562232292507295E-2</v>
      </c>
      <c r="AD18" s="104">
        <f t="shared" si="14"/>
        <v>639</v>
      </c>
      <c r="AE18" s="100">
        <f t="shared" si="15"/>
        <v>3.9667266745297657E-2</v>
      </c>
      <c r="AF18" s="104">
        <v>199</v>
      </c>
      <c r="AG18" s="100">
        <f t="shared" si="16"/>
        <v>1.2656617693824333E-2</v>
      </c>
      <c r="AH18" s="104">
        <v>450</v>
      </c>
      <c r="AI18" s="100">
        <f t="shared" si="17"/>
        <v>2.8620492272467088E-2</v>
      </c>
      <c r="AJ18" s="104">
        <f t="shared" si="18"/>
        <v>649</v>
      </c>
      <c r="AK18" s="100">
        <f t="shared" si="19"/>
        <v>4.1277109966291421E-2</v>
      </c>
      <c r="AL18" s="108">
        <v>217</v>
      </c>
      <c r="AM18" s="100">
        <f t="shared" si="20"/>
        <v>1.4104647383815404E-2</v>
      </c>
      <c r="AN18" s="108">
        <v>495</v>
      </c>
      <c r="AO18" s="100">
        <f t="shared" si="21"/>
        <v>3.2174195645108872E-2</v>
      </c>
      <c r="AP18" s="104">
        <f t="shared" si="22"/>
        <v>712</v>
      </c>
      <c r="AQ18" s="100">
        <f t="shared" si="23"/>
        <v>4.627884302892428E-2</v>
      </c>
      <c r="AR18" s="108">
        <v>211</v>
      </c>
      <c r="AS18" s="100">
        <f t="shared" si="24"/>
        <v>1.3747719572582747E-2</v>
      </c>
      <c r="AT18" s="108">
        <v>495</v>
      </c>
      <c r="AU18" s="100">
        <f t="shared" si="25"/>
        <v>3.2251759186864737E-2</v>
      </c>
      <c r="AV18" s="104">
        <f t="shared" si="26"/>
        <v>706</v>
      </c>
      <c r="AW18" s="100">
        <f>AV18/$AV$19</f>
        <v>4.5999478759447487E-2</v>
      </c>
      <c r="AX18" s="108">
        <v>183</v>
      </c>
      <c r="AY18" s="100">
        <f t="shared" si="27"/>
        <v>1.1974872398900667E-2</v>
      </c>
      <c r="AZ18" s="108">
        <v>432</v>
      </c>
      <c r="BA18" s="100">
        <f t="shared" si="28"/>
        <v>2.8268551236749116E-2</v>
      </c>
      <c r="BB18" s="104">
        <f t="shared" si="29"/>
        <v>615</v>
      </c>
      <c r="BC18" s="100">
        <f t="shared" si="30"/>
        <v>4.0243423635649783E-2</v>
      </c>
      <c r="BD18" s="108">
        <v>174</v>
      </c>
      <c r="BE18" s="100">
        <f t="shared" si="31"/>
        <v>1.1108982953457192E-2</v>
      </c>
      <c r="BF18" s="108">
        <v>407</v>
      </c>
      <c r="BG18" s="100">
        <f t="shared" si="32"/>
        <v>2.5984804954351019E-2</v>
      </c>
      <c r="BH18" s="104">
        <f t="shared" si="33"/>
        <v>581</v>
      </c>
      <c r="BI18" s="100">
        <f t="shared" si="34"/>
        <v>3.7093787907808214E-2</v>
      </c>
      <c r="BJ18" s="108">
        <v>170</v>
      </c>
      <c r="BK18" s="100">
        <f t="shared" si="35"/>
        <v>1.0786117632129942E-2</v>
      </c>
      <c r="BL18" s="108">
        <v>395</v>
      </c>
      <c r="BM18" s="100">
        <f t="shared" si="36"/>
        <v>2.5061861557007806E-2</v>
      </c>
      <c r="BN18" s="104">
        <f t="shared" si="37"/>
        <v>565</v>
      </c>
      <c r="BO18" s="100">
        <f t="shared" si="38"/>
        <v>3.5847979189137742E-2</v>
      </c>
      <c r="BP18" s="108">
        <v>175</v>
      </c>
      <c r="BQ18" s="100">
        <f>BP18/$BT$19</f>
        <v>1.1005597132255834E-2</v>
      </c>
      <c r="BR18" s="108">
        <v>402</v>
      </c>
      <c r="BS18" s="100">
        <f t="shared" si="40"/>
        <v>2.5281428840953399E-2</v>
      </c>
      <c r="BT18" s="104">
        <f t="shared" si="41"/>
        <v>577</v>
      </c>
      <c r="BU18" s="100">
        <f t="shared" si="42"/>
        <v>3.6287025973209229E-2</v>
      </c>
    </row>
    <row r="19" spans="1:73" ht="15.75" x14ac:dyDescent="0.25">
      <c r="A19" s="20" t="s">
        <v>58</v>
      </c>
      <c r="B19" s="98">
        <f>SUM(B10:B18)</f>
        <v>6068</v>
      </c>
      <c r="C19" s="36">
        <f>B19/F19</f>
        <v>0.41558797342647763</v>
      </c>
      <c r="D19" s="98">
        <f>SUM(D10:D18)</f>
        <v>8533</v>
      </c>
      <c r="E19" s="36">
        <f>D19/F19</f>
        <v>0.58441202657352231</v>
      </c>
      <c r="F19" s="98">
        <f>B19+D19</f>
        <v>14601</v>
      </c>
      <c r="G19" s="36">
        <f>SUM(G10:G18)</f>
        <v>1.0000000000000002</v>
      </c>
      <c r="H19" s="98">
        <f>SUM(H10:H18)</f>
        <v>6081</v>
      </c>
      <c r="I19" s="36">
        <f>H19/L19</f>
        <v>0.41288701792504073</v>
      </c>
      <c r="J19" s="98">
        <f>SUM(J10:J18)</f>
        <v>8647</v>
      </c>
      <c r="K19" s="36">
        <f>J19/L19</f>
        <v>0.58711298207495921</v>
      </c>
      <c r="L19" s="98">
        <f>H19+J19</f>
        <v>14728</v>
      </c>
      <c r="M19" s="36">
        <f>SUM(M10:M18)</f>
        <v>1</v>
      </c>
      <c r="N19" s="98">
        <f>SUM(N10:N18)</f>
        <v>6579</v>
      </c>
      <c r="O19" s="36">
        <f>N19/R19</f>
        <v>0.42303240740740738</v>
      </c>
      <c r="P19" s="98">
        <f>SUM(P10:P18)</f>
        <v>8973</v>
      </c>
      <c r="Q19" s="36">
        <f>P19/R19</f>
        <v>0.57696759259259256</v>
      </c>
      <c r="R19" s="98">
        <f>N19+P19</f>
        <v>15552</v>
      </c>
      <c r="S19" s="36">
        <f>SUM(S10:S18)</f>
        <v>1</v>
      </c>
      <c r="T19" s="98">
        <f>SUM(T10:T18)</f>
        <v>6929</v>
      </c>
      <c r="U19" s="36">
        <f>T19/X19</f>
        <v>0.42710965912593229</v>
      </c>
      <c r="V19" s="98">
        <f>SUM(V10:V18)</f>
        <v>9294</v>
      </c>
      <c r="W19" s="36">
        <f>V19/X19</f>
        <v>0.57289034087406765</v>
      </c>
      <c r="X19" s="98">
        <f>T19+V19</f>
        <v>16223</v>
      </c>
      <c r="Y19" s="36">
        <f>SUM(Y10:Y18)</f>
        <v>1.0000000000000002</v>
      </c>
      <c r="Z19" s="98">
        <f>SUM(Z10:Z18)</f>
        <v>6748</v>
      </c>
      <c r="AA19" s="36">
        <f>Z19/AD19</f>
        <v>0.41889626916630457</v>
      </c>
      <c r="AB19" s="98">
        <f>SUM(AB10:AB18)</f>
        <v>9361</v>
      </c>
      <c r="AC19" s="36">
        <f>AB19/AD19</f>
        <v>0.58110373083369549</v>
      </c>
      <c r="AD19" s="98">
        <f>Z19+AB19</f>
        <v>16109</v>
      </c>
      <c r="AE19" s="36">
        <f>SUM(AE10:AE18)</f>
        <v>0.99999999999999989</v>
      </c>
      <c r="AF19" s="98">
        <f>SUM(AF10:AF18)</f>
        <v>6471</v>
      </c>
      <c r="AG19" s="36">
        <f>AF19/AJ19</f>
        <v>0.41156267887807668</v>
      </c>
      <c r="AH19" s="98">
        <f>SUM(AH10:AH18)</f>
        <v>9252</v>
      </c>
      <c r="AI19" s="36">
        <f>AH19/AJ19</f>
        <v>0.58843732112192326</v>
      </c>
      <c r="AJ19" s="98">
        <f>AF19+AH19</f>
        <v>15723</v>
      </c>
      <c r="AK19" s="36">
        <f>SUM(AK10:AK18)</f>
        <v>0.99999999999999989</v>
      </c>
      <c r="AL19" s="98">
        <f>SUM(AL10:AL18)</f>
        <v>6334</v>
      </c>
      <c r="AM19" s="36">
        <f>AL19/AP19</f>
        <v>0.41169970750731233</v>
      </c>
      <c r="AN19" s="98">
        <f>SUM(AN10:AN18)</f>
        <v>9051</v>
      </c>
      <c r="AO19" s="36">
        <f>AN19/AP19</f>
        <v>0.58830029249268767</v>
      </c>
      <c r="AP19" s="98">
        <f>AL19+AN19</f>
        <v>15385</v>
      </c>
      <c r="AQ19" s="36">
        <f>SUM(AQ10:AQ18)</f>
        <v>1</v>
      </c>
      <c r="AR19" s="98">
        <f>SUM(AR10:AR18)</f>
        <v>6295</v>
      </c>
      <c r="AS19" s="36">
        <f>AR19/AV19</f>
        <v>0.41015115976022937</v>
      </c>
      <c r="AT19" s="98">
        <f>SUM(AT10:AT18)</f>
        <v>9053</v>
      </c>
      <c r="AU19" s="36">
        <f>AT19/AV19</f>
        <v>0.58984884023977069</v>
      </c>
      <c r="AV19" s="98">
        <f>AR19+AT19</f>
        <v>15348</v>
      </c>
      <c r="AW19" s="36">
        <f>SUM(AW10:AW18)</f>
        <v>1</v>
      </c>
      <c r="AX19" s="98">
        <f>SUM(AX10:AX18)</f>
        <v>6277</v>
      </c>
      <c r="AY19" s="36">
        <f>AX19/$BB$19</f>
        <v>0.41074466692841249</v>
      </c>
      <c r="AZ19" s="98">
        <f>SUM(AZ10:AZ18)</f>
        <v>9005</v>
      </c>
      <c r="BA19" s="36">
        <f>AZ19/$BB$19</f>
        <v>0.58925533307158751</v>
      </c>
      <c r="BB19" s="98">
        <f>AX19+AZ19</f>
        <v>15282</v>
      </c>
      <c r="BC19" s="36">
        <f>SUM(BC10:BC18)</f>
        <v>1</v>
      </c>
      <c r="BD19" s="98">
        <f>SUM(BD10:BD18)</f>
        <v>6538</v>
      </c>
      <c r="BE19" s="36">
        <f>BD19/$BH$19</f>
        <v>0.41741684223967312</v>
      </c>
      <c r="BF19" s="98">
        <f>SUM(BF10:BF18)</f>
        <v>9125</v>
      </c>
      <c r="BG19" s="36">
        <f>BF19/$BH$19</f>
        <v>0.58258315776032688</v>
      </c>
      <c r="BH19" s="98">
        <f>BD19+BF19</f>
        <v>15663</v>
      </c>
      <c r="BI19" s="36">
        <f>SUM(BI10:BI18)</f>
        <v>1</v>
      </c>
      <c r="BJ19" s="98">
        <f>SUM(BJ10:BJ18)</f>
        <v>6618</v>
      </c>
      <c r="BK19" s="36">
        <f>BJ19/$BN$19</f>
        <v>0.41989721464374086</v>
      </c>
      <c r="BL19" s="98">
        <f>SUM(BL10:BL18)</f>
        <v>9143</v>
      </c>
      <c r="BM19" s="36">
        <f>BL19/$BN$19</f>
        <v>0.58010278535625914</v>
      </c>
      <c r="BN19" s="98">
        <f t="shared" si="37"/>
        <v>15761</v>
      </c>
      <c r="BO19" s="36">
        <f>SUM(BO10:BO18)</f>
        <v>1</v>
      </c>
      <c r="BP19" s="98">
        <f>SUM(BP10:BP18)</f>
        <v>6764</v>
      </c>
      <c r="BQ19" s="36">
        <f>BP19/$BT$19</f>
        <v>0.42538205144330543</v>
      </c>
      <c r="BR19" s="98">
        <f>SUM(BR10:BR18)</f>
        <v>9137</v>
      </c>
      <c r="BS19" s="36">
        <f>BR19/$BT$19</f>
        <v>0.57461794855669457</v>
      </c>
      <c r="BT19" s="98">
        <f>BP19+BR19</f>
        <v>15901</v>
      </c>
      <c r="BU19" s="36">
        <f>SUM(BU10:BU18)</f>
        <v>0.99999999999999989</v>
      </c>
    </row>
    <row r="23" spans="1:73" x14ac:dyDescent="0.2">
      <c r="A23" s="55"/>
    </row>
    <row r="24" spans="1:73" x14ac:dyDescent="0.2">
      <c r="A24" s="54" t="s">
        <v>100</v>
      </c>
      <c r="B24" s="33" t="s">
        <v>70</v>
      </c>
      <c r="C24" s="33" t="s">
        <v>71</v>
      </c>
      <c r="D24" s="33" t="s">
        <v>72</v>
      </c>
      <c r="E24" s="33" t="s">
        <v>73</v>
      </c>
      <c r="F24" s="33" t="s">
        <v>74</v>
      </c>
      <c r="G24" s="33" t="s">
        <v>75</v>
      </c>
      <c r="H24" s="33" t="s">
        <v>76</v>
      </c>
      <c r="I24" s="33" t="s">
        <v>77</v>
      </c>
      <c r="J24" s="33" t="s">
        <v>78</v>
      </c>
      <c r="K24" s="33" t="s">
        <v>81</v>
      </c>
      <c r="L24" s="33" t="s">
        <v>79</v>
      </c>
      <c r="M24" s="33" t="s">
        <v>80</v>
      </c>
    </row>
    <row r="25" spans="1:73" x14ac:dyDescent="0.2">
      <c r="A25" s="33" t="s">
        <v>51</v>
      </c>
      <c r="B25" s="35">
        <f>G10</f>
        <v>8.9719882199849332E-3</v>
      </c>
      <c r="C25" s="35">
        <f>M10</f>
        <v>9.1662140141227592E-3</v>
      </c>
      <c r="D25" s="35">
        <f>S10</f>
        <v>8.7448559670781894E-3</v>
      </c>
      <c r="E25" s="35">
        <f>Y10</f>
        <v>8.1365961905936011E-3</v>
      </c>
      <c r="F25" s="35">
        <f>AE10</f>
        <v>7.9458687690111118E-3</v>
      </c>
      <c r="G25" s="35">
        <f>AK10</f>
        <v>8.0773389302295998E-3</v>
      </c>
      <c r="H25" s="35">
        <f>AQ10</f>
        <v>8.5147871303217423E-3</v>
      </c>
      <c r="I25" s="35">
        <f>AW10</f>
        <v>8.3398488402397705E-3</v>
      </c>
      <c r="J25" s="35">
        <f>BC10</f>
        <v>8.2449941107184919E-3</v>
      </c>
      <c r="K25" s="35">
        <f>BI10</f>
        <v>7.8529017429611186E-3</v>
      </c>
      <c r="L25" s="35">
        <f>BO10</f>
        <v>8.1213120994860725E-3</v>
      </c>
      <c r="M25" s="35">
        <f>BU10</f>
        <v>7.9240299352241993E-3</v>
      </c>
    </row>
    <row r="26" spans="1:73" x14ac:dyDescent="0.2">
      <c r="A26" s="33" t="s">
        <v>127</v>
      </c>
      <c r="B26" s="67">
        <f t="shared" ref="B26:B33" si="47">G11</f>
        <v>0.21642353263475103</v>
      </c>
      <c r="C26" s="69">
        <f t="shared" ref="C26:C33" si="48">M11</f>
        <v>0.21238457360130364</v>
      </c>
      <c r="D26" s="69">
        <f t="shared" ref="D26:D33" si="49">S11</f>
        <v>0.21296296296296297</v>
      </c>
      <c r="E26" s="69">
        <f t="shared" ref="E26:E33" si="50">Y11</f>
        <v>0.21075016951242065</v>
      </c>
      <c r="F26" s="69">
        <f t="shared" ref="F26:F33" si="51">AE11</f>
        <v>0.21062759947855236</v>
      </c>
      <c r="G26" s="69">
        <f t="shared" ref="G26:G33" si="52">AK11</f>
        <v>0.21459009094956433</v>
      </c>
      <c r="H26" s="69">
        <f t="shared" ref="H26:H33" si="53">AQ11</f>
        <v>0.22092947676308092</v>
      </c>
      <c r="I26" s="69">
        <f>AW11</f>
        <v>0.22315611154547824</v>
      </c>
      <c r="J26" s="69">
        <f t="shared" ref="J26:J33" si="54">BC11</f>
        <v>0.22523229943724643</v>
      </c>
      <c r="K26" s="69">
        <f t="shared" ref="K26:K33" si="55">BI11</f>
        <v>0.22601034284619806</v>
      </c>
      <c r="L26" s="69">
        <f t="shared" ref="L26:L33" si="56">BO11</f>
        <v>0.22650847027472876</v>
      </c>
      <c r="M26" s="69">
        <f t="shared" ref="M26:M33" si="57">BU11</f>
        <v>0.22765863782152065</v>
      </c>
    </row>
    <row r="27" spans="1:73" x14ac:dyDescent="0.2">
      <c r="A27" s="33" t="s">
        <v>128</v>
      </c>
      <c r="B27" s="67">
        <f t="shared" si="47"/>
        <v>0.47339223340867065</v>
      </c>
      <c r="C27" s="69">
        <f>M12</f>
        <v>0.47311243889190657</v>
      </c>
      <c r="D27" s="69">
        <f t="shared" si="49"/>
        <v>0.47653034979423869</v>
      </c>
      <c r="E27" s="69">
        <f t="shared" si="50"/>
        <v>0.4756210318683351</v>
      </c>
      <c r="F27" s="69">
        <f t="shared" si="51"/>
        <v>0.47023403066608727</v>
      </c>
      <c r="G27" s="69">
        <f t="shared" si="52"/>
        <v>0.46905806779876613</v>
      </c>
      <c r="H27" s="69">
        <f t="shared" si="53"/>
        <v>0.46025349366265844</v>
      </c>
      <c r="I27" s="69">
        <f t="shared" ref="I27:I33" si="58">AW12</f>
        <v>0.45784467031535053</v>
      </c>
      <c r="J27" s="69">
        <f t="shared" si="54"/>
        <v>0.46283209004057063</v>
      </c>
      <c r="K27" s="69">
        <f t="shared" si="55"/>
        <v>0.46996105471493327</v>
      </c>
      <c r="L27" s="69">
        <f t="shared" si="56"/>
        <v>0.47389125055516784</v>
      </c>
      <c r="M27" s="69">
        <f t="shared" si="57"/>
        <v>0.47607068737815234</v>
      </c>
    </row>
    <row r="28" spans="1:73" x14ac:dyDescent="0.2">
      <c r="A28" s="33" t="s">
        <v>113</v>
      </c>
      <c r="B28" s="67">
        <f t="shared" si="47"/>
        <v>1.5067461132799124E-3</v>
      </c>
      <c r="C28" s="69">
        <f t="shared" si="48"/>
        <v>1.5616512764801739E-3</v>
      </c>
      <c r="D28" s="69">
        <f t="shared" si="49"/>
        <v>2.1219135802469135E-3</v>
      </c>
      <c r="E28" s="69">
        <f t="shared" si="50"/>
        <v>6.1024471429452012E-3</v>
      </c>
      <c r="F28" s="69">
        <f t="shared" si="51"/>
        <v>8.4424855670743055E-3</v>
      </c>
      <c r="G28" s="69">
        <f t="shared" si="52"/>
        <v>1.0303377218088151E-2</v>
      </c>
      <c r="H28" s="69">
        <f t="shared" si="53"/>
        <v>1.0139746506337342E-2</v>
      </c>
      <c r="I28" s="69">
        <f t="shared" si="58"/>
        <v>9.1868647380766218E-3</v>
      </c>
      <c r="J28" s="69">
        <f t="shared" si="54"/>
        <v>8.1141211883261361E-3</v>
      </c>
      <c r="K28" s="69">
        <f t="shared" si="55"/>
        <v>6.7036966098448572E-3</v>
      </c>
      <c r="L28" s="69">
        <f t="shared" si="56"/>
        <v>6.3447750777234947E-3</v>
      </c>
      <c r="M28" s="69">
        <f t="shared" si="57"/>
        <v>4.5280171058423996E-3</v>
      </c>
    </row>
    <row r="29" spans="1:73" x14ac:dyDescent="0.2">
      <c r="A29" s="33" t="s">
        <v>114</v>
      </c>
      <c r="B29" s="67">
        <f t="shared" si="47"/>
        <v>6.7392644339428806E-2</v>
      </c>
      <c r="C29" s="69">
        <f t="shared" si="48"/>
        <v>6.7015209125475289E-2</v>
      </c>
      <c r="D29" s="69">
        <f t="shared" si="49"/>
        <v>6.7129629629629636E-2</v>
      </c>
      <c r="E29" s="69">
        <f t="shared" si="50"/>
        <v>6.8359736177032601E-2</v>
      </c>
      <c r="F29" s="69">
        <f t="shared" si="51"/>
        <v>6.8967657831026138E-2</v>
      </c>
      <c r="G29" s="69">
        <f t="shared" si="52"/>
        <v>6.5509126756980215E-2</v>
      </c>
      <c r="H29" s="69">
        <f t="shared" si="53"/>
        <v>6.6428339291517716E-2</v>
      </c>
      <c r="I29" s="69">
        <f t="shared" si="58"/>
        <v>6.8282512379463117E-2</v>
      </c>
      <c r="J29" s="69">
        <f t="shared" si="54"/>
        <v>7.0736814553068975E-2</v>
      </c>
      <c r="K29" s="69">
        <f>BI14</f>
        <v>7.0739960416267636E-2</v>
      </c>
      <c r="L29" s="69">
        <f t="shared" si="56"/>
        <v>7.0236660110399085E-2</v>
      </c>
      <c r="M29" s="69">
        <f t="shared" si="57"/>
        <v>6.9932708634677071E-2</v>
      </c>
    </row>
    <row r="30" spans="1:73" x14ac:dyDescent="0.2">
      <c r="A30" s="33" t="s">
        <v>129</v>
      </c>
      <c r="B30" s="67">
        <f t="shared" si="47"/>
        <v>7.8487774809944524E-2</v>
      </c>
      <c r="C30" s="69">
        <f t="shared" si="48"/>
        <v>8.0934274850624655E-2</v>
      </c>
      <c r="D30" s="69">
        <f t="shared" si="49"/>
        <v>7.8446502057613166E-2</v>
      </c>
      <c r="E30" s="69">
        <f t="shared" si="50"/>
        <v>7.6311409726930901E-2</v>
      </c>
      <c r="F30" s="69">
        <f t="shared" si="51"/>
        <v>7.6789372400521444E-2</v>
      </c>
      <c r="G30" s="69">
        <f t="shared" si="52"/>
        <v>7.517649303568022E-2</v>
      </c>
      <c r="H30" s="69">
        <f t="shared" si="53"/>
        <v>7.0133246668833277E-2</v>
      </c>
      <c r="I30" s="69">
        <f t="shared" si="58"/>
        <v>6.9520458691686216E-2</v>
      </c>
      <c r="J30" s="69">
        <f t="shared" si="54"/>
        <v>7.1522052087423113E-2</v>
      </c>
      <c r="K30" s="69">
        <f t="shared" si="55"/>
        <v>7.2782991764029886E-2</v>
      </c>
      <c r="L30" s="69">
        <f t="shared" si="56"/>
        <v>7.1695958378275484E-2</v>
      </c>
      <c r="M30" s="69">
        <f t="shared" si="57"/>
        <v>7.0687378152317459E-2</v>
      </c>
    </row>
    <row r="31" spans="1:73" x14ac:dyDescent="0.2">
      <c r="A31" s="33" t="s">
        <v>130</v>
      </c>
      <c r="B31" s="67">
        <f t="shared" si="47"/>
        <v>5.2736113964796931E-2</v>
      </c>
      <c r="C31" s="69">
        <f t="shared" si="48"/>
        <v>5.3910917979359041E-2</v>
      </c>
      <c r="D31" s="69">
        <f t="shared" si="49"/>
        <v>5.5234053497942387E-2</v>
      </c>
      <c r="E31" s="69">
        <f t="shared" si="50"/>
        <v>5.4737101645811505E-2</v>
      </c>
      <c r="F31" s="69">
        <f t="shared" si="51"/>
        <v>5.4876156185982988E-2</v>
      </c>
      <c r="G31" s="69">
        <f t="shared" si="52"/>
        <v>5.3361317814666409E-2</v>
      </c>
      <c r="H31" s="69">
        <f t="shared" si="53"/>
        <v>5.1413714657133569E-2</v>
      </c>
      <c r="I31" s="69">
        <f t="shared" si="58"/>
        <v>5.1081574146468592E-2</v>
      </c>
      <c r="J31" s="69">
        <f t="shared" si="54"/>
        <v>5.1105876194215416E-2</v>
      </c>
      <c r="K31" s="69">
        <f t="shared" si="55"/>
        <v>5.1075783694056055E-2</v>
      </c>
      <c r="L31" s="69">
        <f t="shared" si="56"/>
        <v>5.0440961867901785E-2</v>
      </c>
      <c r="M31" s="69">
        <f t="shared" si="57"/>
        <v>4.9619520784856298E-2</v>
      </c>
    </row>
    <row r="32" spans="1:73" x14ac:dyDescent="0.2">
      <c r="A32" s="33" t="s">
        <v>131</v>
      </c>
      <c r="B32" s="67">
        <f t="shared" si="47"/>
        <v>6.0817752208752823E-2</v>
      </c>
      <c r="C32" s="69">
        <f t="shared" si="48"/>
        <v>6.3077131993481805E-2</v>
      </c>
      <c r="D32" s="69">
        <f t="shared" si="49"/>
        <v>6.1342592592592594E-2</v>
      </c>
      <c r="E32" s="69">
        <f t="shared" si="50"/>
        <v>6.1517598471306167E-2</v>
      </c>
      <c r="F32" s="69">
        <f t="shared" si="51"/>
        <v>6.2449562356446706E-2</v>
      </c>
      <c r="G32" s="69">
        <f t="shared" si="52"/>
        <v>6.2647077529733516E-2</v>
      </c>
      <c r="H32" s="69">
        <f t="shared" si="53"/>
        <v>6.5908352291192726E-2</v>
      </c>
      <c r="I32" s="69">
        <f t="shared" si="58"/>
        <v>6.6588480583789425E-2</v>
      </c>
      <c r="J32" s="69">
        <f t="shared" si="54"/>
        <v>6.1968328752781049E-2</v>
      </c>
      <c r="K32" s="69">
        <f t="shared" si="55"/>
        <v>5.7779480303900912E-2</v>
      </c>
      <c r="L32" s="69">
        <f t="shared" si="56"/>
        <v>5.6912632447179749E-2</v>
      </c>
      <c r="M32" s="69">
        <f t="shared" si="57"/>
        <v>5.7291994214200365E-2</v>
      </c>
    </row>
    <row r="33" spans="1:13" x14ac:dyDescent="0.2">
      <c r="A33" s="33" t="s">
        <v>132</v>
      </c>
      <c r="B33" s="67">
        <f t="shared" si="47"/>
        <v>4.0271214300390386E-2</v>
      </c>
      <c r="C33" s="69">
        <f t="shared" si="48"/>
        <v>3.8837588267246065E-2</v>
      </c>
      <c r="D33" s="69">
        <f t="shared" si="49"/>
        <v>3.7487139917695471E-2</v>
      </c>
      <c r="E33" s="69">
        <f t="shared" si="50"/>
        <v>3.8463909264624299E-2</v>
      </c>
      <c r="F33" s="69">
        <f t="shared" si="51"/>
        <v>3.9667266745297657E-2</v>
      </c>
      <c r="G33" s="69">
        <f t="shared" si="52"/>
        <v>4.1277109966291421E-2</v>
      </c>
      <c r="H33" s="69">
        <f t="shared" si="53"/>
        <v>4.627884302892428E-2</v>
      </c>
      <c r="I33" s="69">
        <f t="shared" si="58"/>
        <v>4.5999478759447487E-2</v>
      </c>
      <c r="J33" s="69">
        <f t="shared" si="54"/>
        <v>4.0243423635649783E-2</v>
      </c>
      <c r="K33" s="69">
        <f t="shared" si="55"/>
        <v>3.7093787907808214E-2</v>
      </c>
      <c r="L33" s="69">
        <f t="shared" si="56"/>
        <v>3.5847979189137742E-2</v>
      </c>
      <c r="M33" s="69">
        <f t="shared" si="57"/>
        <v>3.6287025973209229E-2</v>
      </c>
    </row>
    <row r="34" spans="1:13" ht="15.75" x14ac:dyDescent="0.25">
      <c r="A34" s="28" t="s">
        <v>58</v>
      </c>
      <c r="B34" s="36">
        <f>SUM(B25:B33)</f>
        <v>1.0000000000000002</v>
      </c>
      <c r="C34" s="36">
        <f t="shared" ref="C34:M34" si="59">SUM(C25:C33)</f>
        <v>1</v>
      </c>
      <c r="D34" s="36">
        <f t="shared" si="59"/>
        <v>1</v>
      </c>
      <c r="E34" s="36">
        <f t="shared" si="59"/>
        <v>1.0000000000000002</v>
      </c>
      <c r="F34" s="36">
        <f t="shared" si="59"/>
        <v>0.99999999999999989</v>
      </c>
      <c r="G34" s="36">
        <f t="shared" si="59"/>
        <v>0.99999999999999989</v>
      </c>
      <c r="H34" s="36">
        <f t="shared" si="59"/>
        <v>1</v>
      </c>
      <c r="I34" s="36">
        <f t="shared" si="59"/>
        <v>1</v>
      </c>
      <c r="J34" s="36">
        <f t="shared" si="59"/>
        <v>1</v>
      </c>
      <c r="K34" s="36">
        <f t="shared" si="59"/>
        <v>1</v>
      </c>
      <c r="L34" s="36">
        <f t="shared" si="59"/>
        <v>1</v>
      </c>
      <c r="M34" s="36">
        <f t="shared" si="59"/>
        <v>0.99999999999999989</v>
      </c>
    </row>
    <row r="58" spans="1:7" ht="12.75" customHeight="1" x14ac:dyDescent="0.2">
      <c r="A58" s="137" t="s">
        <v>144</v>
      </c>
      <c r="B58" s="137"/>
      <c r="C58" s="137"/>
      <c r="D58" s="137"/>
      <c r="E58" s="137"/>
      <c r="F58" s="137"/>
      <c r="G58" s="137"/>
    </row>
    <row r="59" spans="1:7" x14ac:dyDescent="0.2">
      <c r="A59" s="137"/>
      <c r="B59" s="137"/>
      <c r="C59" s="137"/>
      <c r="D59" s="137"/>
      <c r="E59" s="137"/>
      <c r="F59" s="137"/>
      <c r="G59" s="137"/>
    </row>
    <row r="60" spans="1:7" x14ac:dyDescent="0.2">
      <c r="A60" s="56"/>
      <c r="B60" s="56"/>
      <c r="C60" s="56"/>
      <c r="D60" s="56"/>
      <c r="E60" s="56"/>
      <c r="F60" s="56"/>
      <c r="G60" s="56"/>
    </row>
  </sheetData>
  <mergeCells count="51">
    <mergeCell ref="A3:G4"/>
    <mergeCell ref="A58:G59"/>
    <mergeCell ref="BJ7:BO7"/>
    <mergeCell ref="BJ8:BK8"/>
    <mergeCell ref="BL8:BM8"/>
    <mergeCell ref="BN8:BO8"/>
    <mergeCell ref="BF8:BG8"/>
    <mergeCell ref="BH8:BI8"/>
    <mergeCell ref="AL7:AQ7"/>
    <mergeCell ref="AL8:AM8"/>
    <mergeCell ref="AN8:AO8"/>
    <mergeCell ref="AP8:AQ8"/>
    <mergeCell ref="AR7:AW7"/>
    <mergeCell ref="AR8:AS8"/>
    <mergeCell ref="AT8:AU8"/>
    <mergeCell ref="AV8:AW8"/>
    <mergeCell ref="BP7:BU7"/>
    <mergeCell ref="BP8:BQ8"/>
    <mergeCell ref="BR8:BS8"/>
    <mergeCell ref="BT8:BU8"/>
    <mergeCell ref="AX7:BC7"/>
    <mergeCell ref="AX8:AY8"/>
    <mergeCell ref="AZ8:BA8"/>
    <mergeCell ref="BB8:BC8"/>
    <mergeCell ref="BD7:BI7"/>
    <mergeCell ref="BD8:BE8"/>
    <mergeCell ref="Z7:AE7"/>
    <mergeCell ref="Z8:AA8"/>
    <mergeCell ref="AB8:AC8"/>
    <mergeCell ref="AD8:AE8"/>
    <mergeCell ref="AF7:AK7"/>
    <mergeCell ref="AF8:AG8"/>
    <mergeCell ref="AH8:AI8"/>
    <mergeCell ref="AJ8:AK8"/>
    <mergeCell ref="A7:A9"/>
    <mergeCell ref="B8:C8"/>
    <mergeCell ref="D8:E8"/>
    <mergeCell ref="F8:G8"/>
    <mergeCell ref="B7:G7"/>
    <mergeCell ref="T7:Y7"/>
    <mergeCell ref="T8:U8"/>
    <mergeCell ref="V8:W8"/>
    <mergeCell ref="X8:Y8"/>
    <mergeCell ref="H7:M7"/>
    <mergeCell ref="H8:I8"/>
    <mergeCell ref="J8:K8"/>
    <mergeCell ref="L8:M8"/>
    <mergeCell ref="N7:S7"/>
    <mergeCell ref="N8:O8"/>
    <mergeCell ref="P8:Q8"/>
    <mergeCell ref="R8:S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63"/>
  <sheetViews>
    <sheetView zoomScale="120" zoomScaleNormal="120" workbookViewId="0">
      <pane xSplit="1" ySplit="9" topLeftCell="B10" activePane="bottomRight" state="frozen"/>
      <selection pane="topRight" activeCell="B1" sqref="B1"/>
      <selection pane="bottomLeft" activeCell="A10" sqref="A10"/>
      <selection pane="bottomRight" activeCell="A61" sqref="A61:F62"/>
    </sheetView>
  </sheetViews>
  <sheetFormatPr baseColWidth="10" defaultRowHeight="12.75" x14ac:dyDescent="0.2"/>
  <cols>
    <col min="1" max="1" width="30.7109375" style="24" customWidth="1"/>
    <col min="2" max="2" width="13.85546875" style="24" bestFit="1" customWidth="1"/>
    <col min="3" max="3" width="18.140625" style="24" customWidth="1"/>
    <col min="4" max="4" width="13.5703125" style="24" bestFit="1" customWidth="1"/>
    <col min="5" max="5" width="18.42578125" style="24" customWidth="1"/>
    <col min="6" max="6" width="11.42578125" style="24"/>
    <col min="7" max="7" width="15.5703125" style="24" customWidth="1"/>
    <col min="8" max="8" width="13.85546875" style="24" bestFit="1" customWidth="1"/>
    <col min="9" max="9" width="11.42578125" style="24"/>
    <col min="10" max="10" width="13.5703125" style="24" bestFit="1" customWidth="1"/>
    <col min="11" max="13" width="11.42578125" style="24"/>
    <col min="14" max="14" width="13.85546875" style="24" bestFit="1" customWidth="1"/>
    <col min="15" max="15" width="11.42578125" style="24"/>
    <col min="16" max="16" width="13.5703125" style="24" bestFit="1" customWidth="1"/>
    <col min="17" max="19" width="11.42578125" style="24"/>
    <col min="20" max="20" width="13.85546875" style="24" bestFit="1" customWidth="1"/>
    <col min="21" max="21" width="11.42578125" style="24"/>
    <col min="22" max="22" width="13.5703125" style="24" bestFit="1" customWidth="1"/>
    <col min="23" max="25" width="11.42578125" style="24"/>
    <col min="26" max="26" width="13.85546875" style="24" bestFit="1" customWidth="1"/>
    <col min="27" max="27" width="11.42578125" style="24"/>
    <col min="28" max="28" width="13.5703125" style="24" bestFit="1" customWidth="1"/>
    <col min="29" max="31" width="11.42578125" style="24"/>
    <col min="32" max="32" width="13.85546875" style="24" bestFit="1" customWidth="1"/>
    <col min="33" max="33" width="11.42578125" style="24"/>
    <col min="34" max="34" width="13.5703125" style="24" bestFit="1" customWidth="1"/>
    <col min="35" max="37" width="11.42578125" style="24"/>
    <col min="38" max="38" width="13.85546875" style="24" bestFit="1" customWidth="1"/>
    <col min="39" max="39" width="11.42578125" style="24"/>
    <col min="40" max="40" width="13.5703125" style="24" bestFit="1" customWidth="1"/>
    <col min="41" max="43" width="11.42578125" style="24"/>
    <col min="44" max="44" width="13.85546875" style="24" bestFit="1" customWidth="1"/>
    <col min="45" max="45" width="11.42578125" style="24"/>
    <col min="46" max="46" width="13.5703125" style="24" bestFit="1" customWidth="1"/>
    <col min="47" max="49" width="11.42578125" style="24"/>
    <col min="50" max="50" width="13.85546875" style="24" bestFit="1" customWidth="1"/>
    <col min="51" max="51" width="11.42578125" style="24"/>
    <col min="52" max="52" width="13.5703125" style="24" bestFit="1" customWidth="1"/>
    <col min="53" max="55" width="11.42578125" style="24"/>
    <col min="56" max="56" width="13.85546875" style="24" bestFit="1" customWidth="1"/>
    <col min="57" max="57" width="11.42578125" style="24"/>
    <col min="58" max="58" width="13.5703125" style="24" bestFit="1" customWidth="1"/>
    <col min="59" max="61" width="11.42578125" style="24"/>
    <col min="62" max="62" width="13.85546875" style="24" bestFit="1" customWidth="1"/>
    <col min="63" max="63" width="11.42578125" style="24"/>
    <col min="64" max="64" width="13.5703125" style="24" bestFit="1" customWidth="1"/>
    <col min="65" max="67" width="11.42578125" style="24"/>
    <col min="68" max="68" width="13.85546875" style="24" bestFit="1" customWidth="1"/>
    <col min="69" max="69" width="11.42578125" style="24"/>
    <col min="70" max="70" width="13.5703125" style="24" bestFit="1" customWidth="1"/>
    <col min="71" max="16384" width="11.42578125" style="24"/>
  </cols>
  <sheetData>
    <row r="1" spans="1:73" ht="15.75" x14ac:dyDescent="0.25">
      <c r="A1" s="68" t="s">
        <v>105</v>
      </c>
    </row>
    <row r="3" spans="1:73" ht="17.25" customHeight="1" x14ac:dyDescent="0.2">
      <c r="A3" s="129" t="s">
        <v>145</v>
      </c>
      <c r="B3" s="129"/>
      <c r="C3" s="129"/>
      <c r="D3" s="129"/>
      <c r="E3" s="129"/>
      <c r="F3" s="129"/>
      <c r="G3" s="129"/>
    </row>
    <row r="4" spans="1:73" x14ac:dyDescent="0.2">
      <c r="A4" s="129"/>
      <c r="B4" s="129"/>
      <c r="C4" s="129"/>
      <c r="D4" s="129"/>
      <c r="E4" s="129"/>
      <c r="F4" s="129"/>
      <c r="G4" s="129"/>
    </row>
    <row r="7" spans="1:73" x14ac:dyDescent="0.2">
      <c r="A7" s="26"/>
      <c r="B7" s="133" t="s">
        <v>22</v>
      </c>
      <c r="C7" s="133"/>
      <c r="D7" s="133"/>
      <c r="E7" s="133"/>
      <c r="F7" s="133"/>
      <c r="G7" s="133"/>
      <c r="H7" s="133" t="s">
        <v>40</v>
      </c>
      <c r="I7" s="133"/>
      <c r="J7" s="133"/>
      <c r="K7" s="133"/>
      <c r="L7" s="133"/>
      <c r="M7" s="133"/>
      <c r="N7" s="133" t="s">
        <v>39</v>
      </c>
      <c r="O7" s="133"/>
      <c r="P7" s="133"/>
      <c r="Q7" s="133"/>
      <c r="R7" s="133"/>
      <c r="S7" s="133"/>
      <c r="T7" s="133" t="s">
        <v>38</v>
      </c>
      <c r="U7" s="133"/>
      <c r="V7" s="133"/>
      <c r="W7" s="133"/>
      <c r="X7" s="133"/>
      <c r="Y7" s="133"/>
      <c r="Z7" s="133" t="s">
        <v>37</v>
      </c>
      <c r="AA7" s="133"/>
      <c r="AB7" s="133"/>
      <c r="AC7" s="133"/>
      <c r="AD7" s="133"/>
      <c r="AE7" s="133"/>
      <c r="AF7" s="133" t="s">
        <v>36</v>
      </c>
      <c r="AG7" s="133"/>
      <c r="AH7" s="133"/>
      <c r="AI7" s="133"/>
      <c r="AJ7" s="133"/>
      <c r="AK7" s="133"/>
      <c r="AL7" s="133" t="s">
        <v>35</v>
      </c>
      <c r="AM7" s="133"/>
      <c r="AN7" s="133"/>
      <c r="AO7" s="133"/>
      <c r="AP7" s="133"/>
      <c r="AQ7" s="133"/>
      <c r="AR7" s="133" t="s">
        <v>34</v>
      </c>
      <c r="AS7" s="133"/>
      <c r="AT7" s="133"/>
      <c r="AU7" s="133"/>
      <c r="AV7" s="133"/>
      <c r="AW7" s="133"/>
      <c r="AX7" s="133" t="s">
        <v>33</v>
      </c>
      <c r="AY7" s="133"/>
      <c r="AZ7" s="133"/>
      <c r="BA7" s="133"/>
      <c r="BB7" s="133"/>
      <c r="BC7" s="133"/>
      <c r="BD7" s="133" t="s">
        <v>32</v>
      </c>
      <c r="BE7" s="133"/>
      <c r="BF7" s="133"/>
      <c r="BG7" s="133"/>
      <c r="BH7" s="133"/>
      <c r="BI7" s="133"/>
      <c r="BJ7" s="133" t="s">
        <v>31</v>
      </c>
      <c r="BK7" s="133"/>
      <c r="BL7" s="133"/>
      <c r="BM7" s="133"/>
      <c r="BN7" s="133"/>
      <c r="BO7" s="133"/>
      <c r="BP7" s="133" t="s">
        <v>30</v>
      </c>
      <c r="BQ7" s="133"/>
      <c r="BR7" s="133"/>
      <c r="BS7" s="133"/>
      <c r="BT7" s="133"/>
      <c r="BU7" s="133"/>
    </row>
    <row r="8" spans="1:73" x14ac:dyDescent="0.2">
      <c r="A8" s="151" t="s">
        <v>101</v>
      </c>
      <c r="B8" s="149" t="s">
        <v>44</v>
      </c>
      <c r="C8" s="149"/>
      <c r="D8" s="149" t="s">
        <v>2</v>
      </c>
      <c r="E8" s="149"/>
      <c r="F8" s="149" t="s">
        <v>58</v>
      </c>
      <c r="G8" s="149"/>
      <c r="H8" s="149" t="s">
        <v>44</v>
      </c>
      <c r="I8" s="149"/>
      <c r="J8" s="149" t="s">
        <v>2</v>
      </c>
      <c r="K8" s="149"/>
      <c r="L8" s="149" t="s">
        <v>58</v>
      </c>
      <c r="M8" s="149"/>
      <c r="N8" s="149" t="s">
        <v>44</v>
      </c>
      <c r="O8" s="149"/>
      <c r="P8" s="149" t="s">
        <v>2</v>
      </c>
      <c r="Q8" s="149"/>
      <c r="R8" s="149" t="s">
        <v>58</v>
      </c>
      <c r="S8" s="149"/>
      <c r="T8" s="149" t="s">
        <v>44</v>
      </c>
      <c r="U8" s="149"/>
      <c r="V8" s="149" t="s">
        <v>2</v>
      </c>
      <c r="W8" s="149"/>
      <c r="X8" s="149" t="s">
        <v>58</v>
      </c>
      <c r="Y8" s="149"/>
      <c r="Z8" s="149" t="s">
        <v>44</v>
      </c>
      <c r="AA8" s="149"/>
      <c r="AB8" s="149" t="s">
        <v>2</v>
      </c>
      <c r="AC8" s="149"/>
      <c r="AD8" s="149" t="s">
        <v>58</v>
      </c>
      <c r="AE8" s="149"/>
      <c r="AF8" s="149" t="s">
        <v>44</v>
      </c>
      <c r="AG8" s="149"/>
      <c r="AH8" s="149" t="s">
        <v>2</v>
      </c>
      <c r="AI8" s="149"/>
      <c r="AJ8" s="149" t="s">
        <v>58</v>
      </c>
      <c r="AK8" s="149"/>
      <c r="AL8" s="149" t="s">
        <v>44</v>
      </c>
      <c r="AM8" s="149"/>
      <c r="AN8" s="149" t="s">
        <v>2</v>
      </c>
      <c r="AO8" s="149"/>
      <c r="AP8" s="149" t="s">
        <v>58</v>
      </c>
      <c r="AQ8" s="149"/>
      <c r="AR8" s="149" t="s">
        <v>44</v>
      </c>
      <c r="AS8" s="149"/>
      <c r="AT8" s="149" t="s">
        <v>2</v>
      </c>
      <c r="AU8" s="149"/>
      <c r="AV8" s="149" t="s">
        <v>58</v>
      </c>
      <c r="AW8" s="149"/>
      <c r="AX8" s="149" t="s">
        <v>44</v>
      </c>
      <c r="AY8" s="149"/>
      <c r="AZ8" s="149" t="s">
        <v>2</v>
      </c>
      <c r="BA8" s="149"/>
      <c r="BB8" s="149" t="s">
        <v>58</v>
      </c>
      <c r="BC8" s="149"/>
      <c r="BD8" s="149" t="s">
        <v>44</v>
      </c>
      <c r="BE8" s="149"/>
      <c r="BF8" s="149" t="s">
        <v>2</v>
      </c>
      <c r="BG8" s="149"/>
      <c r="BH8" s="149" t="s">
        <v>58</v>
      </c>
      <c r="BI8" s="149"/>
      <c r="BJ8" s="149" t="s">
        <v>44</v>
      </c>
      <c r="BK8" s="149"/>
      <c r="BL8" s="149" t="s">
        <v>2</v>
      </c>
      <c r="BM8" s="149"/>
      <c r="BN8" s="149" t="s">
        <v>58</v>
      </c>
      <c r="BO8" s="149"/>
      <c r="BP8" s="149" t="s">
        <v>44</v>
      </c>
      <c r="BQ8" s="149"/>
      <c r="BR8" s="149" t="s">
        <v>2</v>
      </c>
      <c r="BS8" s="149"/>
      <c r="BT8" s="149" t="s">
        <v>58</v>
      </c>
      <c r="BU8" s="149"/>
    </row>
    <row r="9" spans="1:73" ht="51" x14ac:dyDescent="0.2">
      <c r="A9" s="152"/>
      <c r="B9" s="31" t="s">
        <v>60</v>
      </c>
      <c r="C9" s="30" t="s">
        <v>61</v>
      </c>
      <c r="D9" s="31" t="s">
        <v>47</v>
      </c>
      <c r="E9" s="30" t="s">
        <v>62</v>
      </c>
      <c r="F9" s="31" t="s">
        <v>49</v>
      </c>
      <c r="G9" s="30" t="s">
        <v>63</v>
      </c>
      <c r="H9" s="31" t="s">
        <v>60</v>
      </c>
      <c r="I9" s="30" t="s">
        <v>61</v>
      </c>
      <c r="J9" s="31" t="s">
        <v>47</v>
      </c>
      <c r="K9" s="30" t="s">
        <v>62</v>
      </c>
      <c r="L9" s="31" t="s">
        <v>49</v>
      </c>
      <c r="M9" s="30" t="s">
        <v>63</v>
      </c>
      <c r="N9" s="31" t="s">
        <v>60</v>
      </c>
      <c r="O9" s="30" t="s">
        <v>61</v>
      </c>
      <c r="P9" s="31" t="s">
        <v>47</v>
      </c>
      <c r="Q9" s="30" t="s">
        <v>62</v>
      </c>
      <c r="R9" s="31" t="s">
        <v>49</v>
      </c>
      <c r="S9" s="30" t="s">
        <v>63</v>
      </c>
      <c r="T9" s="31" t="s">
        <v>60</v>
      </c>
      <c r="U9" s="30" t="s">
        <v>61</v>
      </c>
      <c r="V9" s="31" t="s">
        <v>47</v>
      </c>
      <c r="W9" s="30" t="s">
        <v>62</v>
      </c>
      <c r="X9" s="31" t="s">
        <v>49</v>
      </c>
      <c r="Y9" s="30" t="s">
        <v>63</v>
      </c>
      <c r="Z9" s="31" t="s">
        <v>60</v>
      </c>
      <c r="AA9" s="30" t="s">
        <v>61</v>
      </c>
      <c r="AB9" s="31" t="s">
        <v>47</v>
      </c>
      <c r="AC9" s="30" t="s">
        <v>62</v>
      </c>
      <c r="AD9" s="31" t="s">
        <v>49</v>
      </c>
      <c r="AE9" s="30" t="s">
        <v>63</v>
      </c>
      <c r="AF9" s="31" t="s">
        <v>60</v>
      </c>
      <c r="AG9" s="30" t="s">
        <v>61</v>
      </c>
      <c r="AH9" s="31" t="s">
        <v>47</v>
      </c>
      <c r="AI9" s="30" t="s">
        <v>62</v>
      </c>
      <c r="AJ9" s="31" t="s">
        <v>49</v>
      </c>
      <c r="AK9" s="30" t="s">
        <v>63</v>
      </c>
      <c r="AL9" s="31" t="s">
        <v>60</v>
      </c>
      <c r="AM9" s="30" t="s">
        <v>61</v>
      </c>
      <c r="AN9" s="31" t="s">
        <v>47</v>
      </c>
      <c r="AO9" s="30" t="s">
        <v>62</v>
      </c>
      <c r="AP9" s="31" t="s">
        <v>49</v>
      </c>
      <c r="AQ9" s="30" t="s">
        <v>63</v>
      </c>
      <c r="AR9" s="31" t="s">
        <v>60</v>
      </c>
      <c r="AS9" s="30" t="s">
        <v>61</v>
      </c>
      <c r="AT9" s="31" t="s">
        <v>47</v>
      </c>
      <c r="AU9" s="30" t="s">
        <v>62</v>
      </c>
      <c r="AV9" s="31" t="s">
        <v>49</v>
      </c>
      <c r="AW9" s="30" t="s">
        <v>63</v>
      </c>
      <c r="AX9" s="31" t="s">
        <v>60</v>
      </c>
      <c r="AY9" s="30" t="s">
        <v>61</v>
      </c>
      <c r="AZ9" s="31" t="s">
        <v>47</v>
      </c>
      <c r="BA9" s="30" t="s">
        <v>62</v>
      </c>
      <c r="BB9" s="31" t="s">
        <v>49</v>
      </c>
      <c r="BC9" s="30" t="s">
        <v>63</v>
      </c>
      <c r="BD9" s="31" t="s">
        <v>60</v>
      </c>
      <c r="BE9" s="30" t="s">
        <v>61</v>
      </c>
      <c r="BF9" s="31" t="s">
        <v>47</v>
      </c>
      <c r="BG9" s="30" t="s">
        <v>62</v>
      </c>
      <c r="BH9" s="31" t="s">
        <v>49</v>
      </c>
      <c r="BI9" s="30" t="s">
        <v>63</v>
      </c>
      <c r="BJ9" s="31" t="s">
        <v>60</v>
      </c>
      <c r="BK9" s="30" t="s">
        <v>61</v>
      </c>
      <c r="BL9" s="31" t="s">
        <v>47</v>
      </c>
      <c r="BM9" s="30" t="s">
        <v>62</v>
      </c>
      <c r="BN9" s="31" t="s">
        <v>49</v>
      </c>
      <c r="BO9" s="30" t="s">
        <v>63</v>
      </c>
      <c r="BP9" s="31" t="s">
        <v>60</v>
      </c>
      <c r="BQ9" s="30" t="s">
        <v>61</v>
      </c>
      <c r="BR9" s="31" t="s">
        <v>47</v>
      </c>
      <c r="BS9" s="30" t="s">
        <v>62</v>
      </c>
      <c r="BT9" s="31" t="s">
        <v>49</v>
      </c>
      <c r="BU9" s="30" t="s">
        <v>63</v>
      </c>
    </row>
    <row r="10" spans="1:73" x14ac:dyDescent="0.2">
      <c r="A10" s="33" t="s">
        <v>64</v>
      </c>
      <c r="B10" s="104">
        <v>348</v>
      </c>
      <c r="C10" s="100">
        <f>B10/F10</f>
        <v>0.5733113673805601</v>
      </c>
      <c r="D10" s="104">
        <v>259</v>
      </c>
      <c r="E10" s="100">
        <f>D10/F10</f>
        <v>0.42668863261943984</v>
      </c>
      <c r="F10" s="104">
        <f>B10+D10</f>
        <v>607</v>
      </c>
      <c r="G10" s="109">
        <f>F10/$F$16</f>
        <v>4.1572495034586675E-2</v>
      </c>
      <c r="H10" s="104">
        <v>353</v>
      </c>
      <c r="I10" s="100">
        <f>H10/L10</f>
        <v>0.57398373983739837</v>
      </c>
      <c r="J10" s="104">
        <v>262</v>
      </c>
      <c r="K10" s="100">
        <f>J10/L10</f>
        <v>0.42601626016260163</v>
      </c>
      <c r="L10" s="104">
        <f t="shared" ref="L10" si="0">H10+J10</f>
        <v>615</v>
      </c>
      <c r="M10" s="109">
        <f>L10/$L$16</f>
        <v>4.1757197175448124E-2</v>
      </c>
      <c r="N10" s="104">
        <v>386</v>
      </c>
      <c r="O10" s="100">
        <f>N10/R10</f>
        <v>0.58662613981762923</v>
      </c>
      <c r="P10" s="104">
        <v>272</v>
      </c>
      <c r="Q10" s="100">
        <f>P10/R10</f>
        <v>0.41337386018237082</v>
      </c>
      <c r="R10" s="104">
        <f t="shared" ref="R10:R15" si="1">N10+P10</f>
        <v>658</v>
      </c>
      <c r="S10" s="109">
        <f>R10/$R$16</f>
        <v>4.2309670781893002E-2</v>
      </c>
      <c r="T10" s="104">
        <v>402</v>
      </c>
      <c r="U10" s="100">
        <f>T10/X10</f>
        <v>0.5911764705882353</v>
      </c>
      <c r="V10" s="104">
        <v>278</v>
      </c>
      <c r="W10" s="100">
        <f>V10/X10</f>
        <v>0.4088235294117647</v>
      </c>
      <c r="X10" s="104">
        <f t="shared" ref="X10:X15" si="2">T10+V10</f>
        <v>680</v>
      </c>
      <c r="Y10" s="109">
        <f t="shared" ref="Y10:Y15" si="3">X10/$X$16</f>
        <v>4.1915798557603405E-2</v>
      </c>
      <c r="Z10" s="104">
        <v>391</v>
      </c>
      <c r="AA10" s="100">
        <f>Z10/AD10</f>
        <v>0.58445440956651717</v>
      </c>
      <c r="AB10" s="104">
        <v>278</v>
      </c>
      <c r="AC10" s="100">
        <f>AB10/AD10</f>
        <v>0.41554559043348283</v>
      </c>
      <c r="AD10" s="104">
        <f>Z10+AB10</f>
        <v>669</v>
      </c>
      <c r="AE10" s="109">
        <f>AD10/$AD$16</f>
        <v>4.1529579738034637E-2</v>
      </c>
      <c r="AF10" s="104">
        <v>368</v>
      </c>
      <c r="AG10" s="100">
        <f>AF10/AJ10</f>
        <v>0.57054263565891472</v>
      </c>
      <c r="AH10" s="104">
        <v>277</v>
      </c>
      <c r="AI10" s="100">
        <f>AH10/AJ10</f>
        <v>0.42945736434108528</v>
      </c>
      <c r="AJ10" s="104">
        <f t="shared" ref="AJ10:AJ15" si="4">AF10+AH10</f>
        <v>645</v>
      </c>
      <c r="AK10" s="109">
        <f>AJ10/$AJ$16</f>
        <v>4.1022705590536154E-2</v>
      </c>
      <c r="AL10" s="104">
        <v>340</v>
      </c>
      <c r="AM10" s="100">
        <f>AL10/AP10</f>
        <v>0.56105610561056107</v>
      </c>
      <c r="AN10" s="104">
        <v>266</v>
      </c>
      <c r="AO10" s="100">
        <f>AN10/AP10</f>
        <v>0.43894389438943893</v>
      </c>
      <c r="AP10" s="104">
        <f t="shared" ref="AP10:AP15" si="5">AL10+AN10</f>
        <v>606</v>
      </c>
      <c r="AQ10" s="109">
        <f>AP10/$AP$16</f>
        <v>3.9389015274618133E-2</v>
      </c>
      <c r="AR10" s="104">
        <v>328</v>
      </c>
      <c r="AS10" s="100">
        <f>AR10/AV10</f>
        <v>0.57443082311733795</v>
      </c>
      <c r="AT10" s="104">
        <v>243</v>
      </c>
      <c r="AU10" s="100">
        <f>AT10/AV10</f>
        <v>0.42556917688266199</v>
      </c>
      <c r="AV10" s="104">
        <f t="shared" ref="AV10:AV15" si="6">AR10+AT10</f>
        <v>571</v>
      </c>
      <c r="AW10" s="109">
        <f t="shared" ref="AW10:AW15" si="7">AV10/$AV$16</f>
        <v>3.7203544435757102E-2</v>
      </c>
      <c r="AX10" s="104">
        <v>348</v>
      </c>
      <c r="AY10" s="100">
        <f>AX10/BB10</f>
        <v>0.59385665529010234</v>
      </c>
      <c r="AZ10" s="104">
        <v>238</v>
      </c>
      <c r="BA10" s="100">
        <f>AZ10/BB10</f>
        <v>0.4061433447098976</v>
      </c>
      <c r="BB10" s="104">
        <f t="shared" ref="BB10:BB15" si="8">AX10+AZ10</f>
        <v>586</v>
      </c>
      <c r="BC10" s="109">
        <f>BB10/$BB$16</f>
        <v>3.8345766260960611E-2</v>
      </c>
      <c r="BD10" s="104">
        <v>395</v>
      </c>
      <c r="BE10" s="100">
        <f>BD10/BH10</f>
        <v>0.58605341246290799</v>
      </c>
      <c r="BF10" s="104">
        <v>279</v>
      </c>
      <c r="BG10" s="100">
        <f>BF10/BH10</f>
        <v>0.41394658753709201</v>
      </c>
      <c r="BH10" s="104">
        <f t="shared" ref="BH10:BH15" si="9">BD10+BF10</f>
        <v>674</v>
      </c>
      <c r="BI10" s="109">
        <f>BH10/$BH$16</f>
        <v>4.3031347762242225E-2</v>
      </c>
      <c r="BJ10" s="104">
        <v>385</v>
      </c>
      <c r="BK10" s="100">
        <f>BJ10/BN10</f>
        <v>0.58421851289833082</v>
      </c>
      <c r="BL10" s="104">
        <v>274</v>
      </c>
      <c r="BM10" s="100">
        <f>BL10/BN10</f>
        <v>0.41578148710166918</v>
      </c>
      <c r="BN10" s="104">
        <f t="shared" ref="BN10:BN15" si="10">BJ10+BL10</f>
        <v>659</v>
      </c>
      <c r="BO10" s="109">
        <f>BN10/$BN$16</f>
        <v>4.1812067762197827E-2</v>
      </c>
      <c r="BP10" s="104">
        <v>417</v>
      </c>
      <c r="BQ10" s="100">
        <f>BP10/BT10</f>
        <v>0.60173160173160178</v>
      </c>
      <c r="BR10" s="104">
        <v>276</v>
      </c>
      <c r="BS10" s="100">
        <f>BR10/BT10</f>
        <v>0.39826839826839827</v>
      </c>
      <c r="BT10" s="104">
        <f t="shared" ref="BT10:BT15" si="11">BP10+BR10</f>
        <v>693</v>
      </c>
      <c r="BU10" s="109">
        <f>BT10/$BT$16</f>
        <v>4.3582164643733101E-2</v>
      </c>
    </row>
    <row r="11" spans="1:73" x14ac:dyDescent="0.2">
      <c r="A11" s="33" t="s">
        <v>106</v>
      </c>
      <c r="B11" s="23">
        <v>601</v>
      </c>
      <c r="C11" s="100">
        <f>B11/F11</f>
        <v>0.58576998050682261</v>
      </c>
      <c r="D11" s="23">
        <v>425</v>
      </c>
      <c r="E11" s="100">
        <f t="shared" ref="E11:E15" si="12">D11/F11</f>
        <v>0.41423001949317739</v>
      </c>
      <c r="F11" s="104">
        <f t="shared" ref="F11:F15" si="13">B11+D11</f>
        <v>1026</v>
      </c>
      <c r="G11" s="109">
        <f t="shared" ref="G11:G15" si="14">F11/$F$16</f>
        <v>7.0269159646599549E-2</v>
      </c>
      <c r="H11" s="23">
        <v>605</v>
      </c>
      <c r="I11" s="100">
        <f t="shared" ref="I11:I15" si="15">H11/L11</f>
        <v>0.58567279767666991</v>
      </c>
      <c r="J11" s="23">
        <v>428</v>
      </c>
      <c r="K11" s="100">
        <f>J11/L11</f>
        <v>0.41432720232333009</v>
      </c>
      <c r="L11" s="104">
        <f>H11+J11</f>
        <v>1033</v>
      </c>
      <c r="M11" s="109">
        <f t="shared" ref="M11:M15" si="16">L11/$L$16</f>
        <v>7.0138511678435628E-2</v>
      </c>
      <c r="N11" s="23">
        <v>626</v>
      </c>
      <c r="O11" s="100">
        <f>N11/R11</f>
        <v>0.58669165885660735</v>
      </c>
      <c r="P11" s="23">
        <v>441</v>
      </c>
      <c r="Q11" s="100">
        <f t="shared" ref="Q11:Q15" si="17">P11/R11</f>
        <v>0.41330834114339271</v>
      </c>
      <c r="R11" s="104">
        <f t="shared" si="1"/>
        <v>1067</v>
      </c>
      <c r="S11" s="109">
        <f t="shared" ref="S11:S15" si="18">R11/$R$16</f>
        <v>6.8608539094650201E-2</v>
      </c>
      <c r="T11" s="23">
        <v>618</v>
      </c>
      <c r="U11" s="100">
        <f t="shared" ref="U11:U15" si="19">T11/X11</f>
        <v>0.5874524714828897</v>
      </c>
      <c r="V11" s="23">
        <v>434</v>
      </c>
      <c r="W11" s="100">
        <f>V11/X11</f>
        <v>0.41254752851711024</v>
      </c>
      <c r="X11" s="104">
        <f t="shared" si="2"/>
        <v>1052</v>
      </c>
      <c r="Y11" s="109">
        <f t="shared" si="3"/>
        <v>6.4846206003821738E-2</v>
      </c>
      <c r="Z11" s="104">
        <v>573</v>
      </c>
      <c r="AA11" s="100">
        <f t="shared" ref="AA11:AA15" si="20">Z11/AD11</f>
        <v>0.57071713147410363</v>
      </c>
      <c r="AB11" s="104">
        <v>431</v>
      </c>
      <c r="AC11" s="100">
        <f t="shared" ref="AC11:AC15" si="21">AB11/AD11</f>
        <v>0.42928286852589642</v>
      </c>
      <c r="AD11" s="104">
        <f t="shared" ref="AD11:AD15" si="22">Z11+AB11</f>
        <v>1004</v>
      </c>
      <c r="AE11" s="109">
        <f t="shared" ref="AE11:AE15" si="23">AD11/$AD$16</f>
        <v>6.2325408156930912E-2</v>
      </c>
      <c r="AF11" s="23">
        <v>615</v>
      </c>
      <c r="AG11" s="100">
        <f t="shared" ref="AG11:AG15" si="24">AF11/AJ11</f>
        <v>0.56839186691312382</v>
      </c>
      <c r="AH11" s="23">
        <v>467</v>
      </c>
      <c r="AI11" s="100">
        <f t="shared" ref="AI11:AI15" si="25">AH11/AJ11</f>
        <v>0.43160813308687618</v>
      </c>
      <c r="AJ11" s="104">
        <f t="shared" si="4"/>
        <v>1082</v>
      </c>
      <c r="AK11" s="109">
        <f t="shared" ref="AK11:AK15" si="26">AJ11/$AJ$16</f>
        <v>6.8816383641798637E-2</v>
      </c>
      <c r="AL11" s="23">
        <v>666</v>
      </c>
      <c r="AM11" s="100">
        <f t="shared" ref="AM11:AM15" si="27">AL11/AP11</f>
        <v>0.5935828877005348</v>
      </c>
      <c r="AN11" s="23">
        <v>456</v>
      </c>
      <c r="AO11" s="100">
        <f t="shared" ref="AO11:AO15" si="28">AN11/AP11</f>
        <v>0.40641711229946526</v>
      </c>
      <c r="AP11" s="104">
        <f t="shared" si="5"/>
        <v>1122</v>
      </c>
      <c r="AQ11" s="109">
        <f>AP11/$AP$16</f>
        <v>7.2928176795580113E-2</v>
      </c>
      <c r="AR11" s="23">
        <v>655</v>
      </c>
      <c r="AS11" s="100">
        <f t="shared" ref="AS11:AS16" si="29">AR11/AV11</f>
        <v>0.58170515097690945</v>
      </c>
      <c r="AT11" s="23">
        <v>471</v>
      </c>
      <c r="AU11" s="100">
        <f t="shared" ref="AU11:AU16" si="30">AT11/AV11</f>
        <v>0.41829484902309061</v>
      </c>
      <c r="AV11" s="104">
        <f t="shared" si="6"/>
        <v>1126</v>
      </c>
      <c r="AW11" s="109">
        <f t="shared" si="7"/>
        <v>7.3364607766484236E-2</v>
      </c>
      <c r="AX11" s="23">
        <v>659</v>
      </c>
      <c r="AY11" s="100">
        <f t="shared" ref="AY11:AY15" si="31">AX11/BB11</f>
        <v>0.57354221061792865</v>
      </c>
      <c r="AZ11" s="23">
        <v>490</v>
      </c>
      <c r="BA11" s="100">
        <f>AZ11/BB11</f>
        <v>0.42645778938207135</v>
      </c>
      <c r="BB11" s="104">
        <f t="shared" si="8"/>
        <v>1149</v>
      </c>
      <c r="BC11" s="109">
        <f t="shared" ref="BC11:BC15" si="32">BB11/$BB$16</f>
        <v>7.5186493914409111E-2</v>
      </c>
      <c r="BD11" s="23">
        <v>769</v>
      </c>
      <c r="BE11" s="100">
        <f t="shared" ref="BE11:BE16" si="33">BD11/BH11</f>
        <v>0.60646687697160884</v>
      </c>
      <c r="BF11" s="23">
        <v>499</v>
      </c>
      <c r="BG11" s="100">
        <f t="shared" ref="BG11:BG16" si="34">BF11/BH11</f>
        <v>0.39353312302839116</v>
      </c>
      <c r="BH11" s="104">
        <f t="shared" si="9"/>
        <v>1268</v>
      </c>
      <c r="BI11" s="109">
        <f t="shared" ref="BI11:BI15" si="35">BH11/$BH$16</f>
        <v>8.0955117155078846E-2</v>
      </c>
      <c r="BJ11" s="23">
        <v>762</v>
      </c>
      <c r="BK11" s="100">
        <f t="shared" ref="BK11:BK16" si="36">BJ11/BN11</f>
        <v>0.60524225575853852</v>
      </c>
      <c r="BL11" s="23">
        <v>497</v>
      </c>
      <c r="BM11" s="100">
        <f t="shared" ref="BM11:BM16" si="37">BL11/BN11</f>
        <v>0.39475774424146148</v>
      </c>
      <c r="BN11" s="104">
        <f t="shared" si="10"/>
        <v>1259</v>
      </c>
      <c r="BO11" s="109">
        <f t="shared" ref="BO11:BO15" si="38">BN11/$BN$16</f>
        <v>7.9880718228538802E-2</v>
      </c>
      <c r="BP11" s="23">
        <v>768</v>
      </c>
      <c r="BQ11" s="100">
        <f t="shared" ref="BQ11:BQ15" si="39">BP11/BT11</f>
        <v>0.60759493670886078</v>
      </c>
      <c r="BR11" s="23">
        <v>496</v>
      </c>
      <c r="BS11" s="100">
        <f t="shared" ref="BS11:BS15" si="40">BR11/BT11</f>
        <v>0.39240506329113922</v>
      </c>
      <c r="BT11" s="104">
        <f t="shared" si="11"/>
        <v>1264</v>
      </c>
      <c r="BU11" s="109">
        <f t="shared" ref="BU11:BU15" si="41">BT11/$BT$16</f>
        <v>7.9491855858122129E-2</v>
      </c>
    </row>
    <row r="12" spans="1:73" x14ac:dyDescent="0.2">
      <c r="A12" s="33" t="s">
        <v>65</v>
      </c>
      <c r="B12" s="104">
        <v>3112</v>
      </c>
      <c r="C12" s="100">
        <f>B12/F12</f>
        <v>0.35215570895100146</v>
      </c>
      <c r="D12" s="104">
        <v>5725</v>
      </c>
      <c r="E12" s="100">
        <f t="shared" si="12"/>
        <v>0.64784429104899854</v>
      </c>
      <c r="F12" s="104">
        <f t="shared" si="13"/>
        <v>8837</v>
      </c>
      <c r="G12" s="109">
        <f t="shared" si="14"/>
        <v>0.60523251832066294</v>
      </c>
      <c r="H12" s="104">
        <v>3110</v>
      </c>
      <c r="I12" s="100">
        <f t="shared" si="15"/>
        <v>0.34896768402154399</v>
      </c>
      <c r="J12" s="104">
        <v>5802</v>
      </c>
      <c r="K12" s="100">
        <f t="shared" ref="K12:K15" si="42">J12/L12</f>
        <v>0.65103231597845601</v>
      </c>
      <c r="L12" s="104">
        <f>H12+J12</f>
        <v>8912</v>
      </c>
      <c r="M12" s="109">
        <f t="shared" si="16"/>
        <v>0.60510592069527436</v>
      </c>
      <c r="N12" s="104">
        <v>3412</v>
      </c>
      <c r="O12" s="100">
        <f t="shared" ref="O12:O15" si="43">N12/R12</f>
        <v>0.35866708714390833</v>
      </c>
      <c r="P12" s="104">
        <v>6101</v>
      </c>
      <c r="Q12" s="100">
        <f>P12/R12</f>
        <v>0.64133291285609162</v>
      </c>
      <c r="R12" s="104">
        <f t="shared" si="1"/>
        <v>9513</v>
      </c>
      <c r="S12" s="109">
        <f t="shared" si="18"/>
        <v>0.61168981481481477</v>
      </c>
      <c r="T12" s="104">
        <v>3662</v>
      </c>
      <c r="U12" s="100">
        <f t="shared" si="19"/>
        <v>0.36264606852842146</v>
      </c>
      <c r="V12" s="104">
        <v>6436</v>
      </c>
      <c r="W12" s="100">
        <f>V12/X12</f>
        <v>0.63735393147157848</v>
      </c>
      <c r="X12" s="104">
        <f t="shared" si="2"/>
        <v>10098</v>
      </c>
      <c r="Y12" s="109">
        <f t="shared" si="3"/>
        <v>0.62244960858041054</v>
      </c>
      <c r="Z12" s="104">
        <v>3618</v>
      </c>
      <c r="AA12" s="100">
        <f t="shared" si="20"/>
        <v>0.35967790038771252</v>
      </c>
      <c r="AB12" s="104">
        <v>6441</v>
      </c>
      <c r="AC12" s="100">
        <f t="shared" si="21"/>
        <v>0.64032209961228748</v>
      </c>
      <c r="AD12" s="104">
        <f t="shared" si="22"/>
        <v>10059</v>
      </c>
      <c r="AE12" s="109">
        <f>AD12/$AD$16</f>
        <v>0.62443354646470917</v>
      </c>
      <c r="AF12" s="122">
        <v>3383</v>
      </c>
      <c r="AG12" s="100">
        <f t="shared" si="24"/>
        <v>0.35035211267605632</v>
      </c>
      <c r="AH12" s="122">
        <v>6273</v>
      </c>
      <c r="AI12" s="100">
        <f t="shared" si="25"/>
        <v>0.64964788732394363</v>
      </c>
      <c r="AJ12" s="104">
        <f t="shared" si="4"/>
        <v>9656</v>
      </c>
      <c r="AK12" s="109">
        <f>AJ12/$AJ$16</f>
        <v>0.61413216307320484</v>
      </c>
      <c r="AL12" s="122">
        <v>3245</v>
      </c>
      <c r="AM12" s="100">
        <f t="shared" si="27"/>
        <v>0.34547003087405515</v>
      </c>
      <c r="AN12" s="122">
        <v>6148</v>
      </c>
      <c r="AO12" s="100">
        <f t="shared" si="28"/>
        <v>0.65452996912594485</v>
      </c>
      <c r="AP12" s="104">
        <f t="shared" si="5"/>
        <v>9393</v>
      </c>
      <c r="AQ12" s="109">
        <f>AP12/$AP$16</f>
        <v>0.61052973675658107</v>
      </c>
      <c r="AR12" s="104">
        <v>3200</v>
      </c>
      <c r="AS12" s="100">
        <f t="shared" si="29"/>
        <v>0.34305317324185247</v>
      </c>
      <c r="AT12" s="104">
        <v>6128</v>
      </c>
      <c r="AU12" s="100">
        <f t="shared" si="30"/>
        <v>0.65694682675814753</v>
      </c>
      <c r="AV12" s="104">
        <f t="shared" si="6"/>
        <v>9328</v>
      </c>
      <c r="AW12" s="109">
        <f t="shared" si="7"/>
        <v>0.60776648423247326</v>
      </c>
      <c r="AX12" s="104">
        <v>3147</v>
      </c>
      <c r="AY12" s="100">
        <f t="shared" si="31"/>
        <v>0.34325916230366493</v>
      </c>
      <c r="AZ12" s="104">
        <v>6021</v>
      </c>
      <c r="BA12" s="100">
        <f t="shared" ref="BA12:BA15" si="44">AZ12/BB12</f>
        <v>0.65674083769633507</v>
      </c>
      <c r="BB12" s="104">
        <f t="shared" si="8"/>
        <v>9168</v>
      </c>
      <c r="BC12" s="109">
        <f>BB12/$BB$16</f>
        <v>0.59992147624656456</v>
      </c>
      <c r="BD12" s="104">
        <v>3232</v>
      </c>
      <c r="BE12" s="100">
        <f t="shared" si="33"/>
        <v>0.34778865812977511</v>
      </c>
      <c r="BF12" s="104">
        <v>6061</v>
      </c>
      <c r="BG12" s="100">
        <f t="shared" si="34"/>
        <v>0.65221134187022489</v>
      </c>
      <c r="BH12" s="104">
        <f t="shared" si="9"/>
        <v>9293</v>
      </c>
      <c r="BI12" s="109">
        <f t="shared" si="35"/>
        <v>0.59330907233607866</v>
      </c>
      <c r="BJ12" s="104">
        <v>3299</v>
      </c>
      <c r="BK12" s="100">
        <f t="shared" si="36"/>
        <v>0.35028668507114036</v>
      </c>
      <c r="BL12" s="104">
        <v>6119</v>
      </c>
      <c r="BM12" s="100">
        <f t="shared" si="37"/>
        <v>0.64971331492885964</v>
      </c>
      <c r="BN12" s="104">
        <f t="shared" si="10"/>
        <v>9418</v>
      </c>
      <c r="BO12" s="109">
        <f t="shared" si="38"/>
        <v>0.59755091681999872</v>
      </c>
      <c r="BP12" s="104">
        <v>3312</v>
      </c>
      <c r="BQ12" s="100">
        <f t="shared" si="39"/>
        <v>0.35414884516680922</v>
      </c>
      <c r="BR12" s="104">
        <v>6040</v>
      </c>
      <c r="BS12" s="100">
        <f t="shared" si="40"/>
        <v>0.64585115483319078</v>
      </c>
      <c r="BT12" s="104">
        <f t="shared" si="11"/>
        <v>9352</v>
      </c>
      <c r="BU12" s="109">
        <f t="shared" si="41"/>
        <v>0.58813911074775171</v>
      </c>
    </row>
    <row r="13" spans="1:73" x14ac:dyDescent="0.2">
      <c r="A13" s="33" t="s">
        <v>66</v>
      </c>
      <c r="B13" s="23">
        <v>814</v>
      </c>
      <c r="C13" s="100">
        <f t="shared" ref="C13:C15" si="45">B13/F13</f>
        <v>0.85057471264367812</v>
      </c>
      <c r="D13" s="23">
        <v>143</v>
      </c>
      <c r="E13" s="100">
        <f t="shared" si="12"/>
        <v>0.14942528735632185</v>
      </c>
      <c r="F13" s="104">
        <f t="shared" si="13"/>
        <v>957</v>
      </c>
      <c r="G13" s="109">
        <f t="shared" si="14"/>
        <v>6.5543455927676186E-2</v>
      </c>
      <c r="H13" s="23">
        <v>794</v>
      </c>
      <c r="I13" s="100">
        <f>H13/L13</f>
        <v>0.85101822079314038</v>
      </c>
      <c r="J13" s="23">
        <v>139</v>
      </c>
      <c r="K13" s="100">
        <f>J13/L13</f>
        <v>0.14898177920685959</v>
      </c>
      <c r="L13" s="104">
        <f>H13+J13</f>
        <v>933</v>
      </c>
      <c r="M13" s="109">
        <f t="shared" si="16"/>
        <v>6.3348723519826178E-2</v>
      </c>
      <c r="N13" s="23">
        <v>934</v>
      </c>
      <c r="O13" s="100">
        <f>N13/R13</f>
        <v>0.86722376973073356</v>
      </c>
      <c r="P13" s="23">
        <v>143</v>
      </c>
      <c r="Q13" s="100">
        <f t="shared" si="17"/>
        <v>0.13277623026926649</v>
      </c>
      <c r="R13" s="104">
        <f t="shared" si="1"/>
        <v>1077</v>
      </c>
      <c r="S13" s="109">
        <f t="shared" si="18"/>
        <v>6.9251543209876545E-2</v>
      </c>
      <c r="T13" s="23">
        <v>1000</v>
      </c>
      <c r="U13" s="100">
        <f t="shared" si="19"/>
        <v>0.86880973066898348</v>
      </c>
      <c r="V13" s="23">
        <v>151</v>
      </c>
      <c r="W13" s="100">
        <f t="shared" ref="W13:W15" si="46">V13/X13</f>
        <v>0.13119026933101652</v>
      </c>
      <c r="X13" s="104">
        <f t="shared" si="2"/>
        <v>1151</v>
      </c>
      <c r="Y13" s="109">
        <f t="shared" si="3"/>
        <v>7.0948653146766932E-2</v>
      </c>
      <c r="Z13" s="104">
        <v>899</v>
      </c>
      <c r="AA13" s="100">
        <f t="shared" si="20"/>
        <v>0.8553758325404377</v>
      </c>
      <c r="AB13" s="104">
        <v>152</v>
      </c>
      <c r="AC13" s="100">
        <f t="shared" si="21"/>
        <v>0.14462416745956233</v>
      </c>
      <c r="AD13" s="104">
        <f t="shared" si="22"/>
        <v>1051</v>
      </c>
      <c r="AE13" s="109">
        <f t="shared" si="23"/>
        <v>6.5243031845552177E-2</v>
      </c>
      <c r="AF13" s="23">
        <v>841</v>
      </c>
      <c r="AG13" s="100">
        <f t="shared" si="24"/>
        <v>0.84692849949647531</v>
      </c>
      <c r="AH13" s="23">
        <v>152</v>
      </c>
      <c r="AI13" s="100">
        <f t="shared" si="25"/>
        <v>0.15307150050352467</v>
      </c>
      <c r="AJ13" s="104">
        <f t="shared" si="4"/>
        <v>993</v>
      </c>
      <c r="AK13" s="109">
        <f t="shared" si="26"/>
        <v>6.3155886281244036E-2</v>
      </c>
      <c r="AL13" s="23">
        <v>819</v>
      </c>
      <c r="AM13" s="100">
        <f t="shared" si="27"/>
        <v>0.84520123839009287</v>
      </c>
      <c r="AN13" s="23">
        <v>150</v>
      </c>
      <c r="AO13" s="100">
        <f t="shared" si="28"/>
        <v>0.15479876160990713</v>
      </c>
      <c r="AP13" s="104">
        <f t="shared" si="5"/>
        <v>969</v>
      </c>
      <c r="AQ13" s="109">
        <f t="shared" ref="AQ13" si="47">AP13/$AP$16</f>
        <v>6.2983425414364635E-2</v>
      </c>
      <c r="AR13" s="23">
        <v>828</v>
      </c>
      <c r="AS13" s="100">
        <f t="shared" si="29"/>
        <v>0.8448979591836735</v>
      </c>
      <c r="AT13" s="23">
        <v>152</v>
      </c>
      <c r="AU13" s="100">
        <f t="shared" si="30"/>
        <v>0.15510204081632653</v>
      </c>
      <c r="AV13" s="104">
        <f t="shared" si="6"/>
        <v>980</v>
      </c>
      <c r="AW13" s="109">
        <f t="shared" si="7"/>
        <v>6.385196768308575E-2</v>
      </c>
      <c r="AX13" s="23">
        <v>825</v>
      </c>
      <c r="AY13" s="100">
        <f t="shared" si="31"/>
        <v>0.84528688524590168</v>
      </c>
      <c r="AZ13" s="23">
        <v>151</v>
      </c>
      <c r="BA13" s="100">
        <f t="shared" si="44"/>
        <v>0.15471311475409835</v>
      </c>
      <c r="BB13" s="104">
        <f t="shared" si="8"/>
        <v>976</v>
      </c>
      <c r="BC13" s="109">
        <f t="shared" si="32"/>
        <v>6.3865986127470228E-2</v>
      </c>
      <c r="BD13" s="23">
        <v>834</v>
      </c>
      <c r="BE13" s="100">
        <f t="shared" si="33"/>
        <v>0.85276073619631898</v>
      </c>
      <c r="BF13" s="23">
        <v>144</v>
      </c>
      <c r="BG13" s="100">
        <f t="shared" si="34"/>
        <v>0.14723926380368099</v>
      </c>
      <c r="BH13" s="104">
        <f t="shared" si="9"/>
        <v>978</v>
      </c>
      <c r="BI13" s="109">
        <f t="shared" si="35"/>
        <v>6.2440145565983526E-2</v>
      </c>
      <c r="BJ13" s="23">
        <v>859</v>
      </c>
      <c r="BK13" s="100">
        <f t="shared" si="36"/>
        <v>0.85985985985985991</v>
      </c>
      <c r="BL13" s="23">
        <v>140</v>
      </c>
      <c r="BM13" s="100">
        <f t="shared" si="37"/>
        <v>0.14014014014014015</v>
      </c>
      <c r="BN13" s="104">
        <f t="shared" si="10"/>
        <v>999</v>
      </c>
      <c r="BO13" s="109">
        <f t="shared" si="38"/>
        <v>6.3384303026457714E-2</v>
      </c>
      <c r="BP13" s="23">
        <v>909</v>
      </c>
      <c r="BQ13" s="100">
        <f t="shared" si="39"/>
        <v>0.86571428571428577</v>
      </c>
      <c r="BR13" s="23">
        <v>141</v>
      </c>
      <c r="BS13" s="100">
        <f t="shared" si="40"/>
        <v>0.13428571428571429</v>
      </c>
      <c r="BT13" s="104">
        <f t="shared" si="11"/>
        <v>1050</v>
      </c>
      <c r="BU13" s="109">
        <f t="shared" si="41"/>
        <v>6.6033582793534995E-2</v>
      </c>
    </row>
    <row r="14" spans="1:73" ht="25.5" x14ac:dyDescent="0.2">
      <c r="A14" s="34" t="s">
        <v>67</v>
      </c>
      <c r="B14" s="23">
        <v>815</v>
      </c>
      <c r="C14" s="100">
        <f t="shared" si="45"/>
        <v>0.38407163053722904</v>
      </c>
      <c r="D14" s="23">
        <v>1307</v>
      </c>
      <c r="E14" s="100">
        <f t="shared" si="12"/>
        <v>0.61592836946277096</v>
      </c>
      <c r="F14" s="104">
        <f t="shared" si="13"/>
        <v>2122</v>
      </c>
      <c r="G14" s="109">
        <f t="shared" si="14"/>
        <v>0.145332511471817</v>
      </c>
      <c r="H14" s="23">
        <v>818</v>
      </c>
      <c r="I14" s="100">
        <f t="shared" si="15"/>
        <v>0.38349742147210503</v>
      </c>
      <c r="J14" s="23">
        <v>1315</v>
      </c>
      <c r="K14" s="100">
        <f t="shared" si="42"/>
        <v>0.61650257852789503</v>
      </c>
      <c r="L14" s="104">
        <f>H14+J14</f>
        <v>2133</v>
      </c>
      <c r="M14" s="109">
        <f t="shared" si="16"/>
        <v>0.1448261814231396</v>
      </c>
      <c r="N14" s="23">
        <v>810</v>
      </c>
      <c r="O14" s="100">
        <f t="shared" si="43"/>
        <v>0.38553069966682529</v>
      </c>
      <c r="P14" s="23">
        <v>1291</v>
      </c>
      <c r="Q14" s="100">
        <f t="shared" si="17"/>
        <v>0.61446930033317471</v>
      </c>
      <c r="R14" s="104">
        <f t="shared" si="1"/>
        <v>2101</v>
      </c>
      <c r="S14" s="109">
        <f t="shared" si="18"/>
        <v>0.13509516460905349</v>
      </c>
      <c r="T14" s="23">
        <v>815</v>
      </c>
      <c r="U14" s="100">
        <f t="shared" si="19"/>
        <v>0.39163863527150411</v>
      </c>
      <c r="V14" s="23">
        <v>1266</v>
      </c>
      <c r="W14" s="100">
        <f>V14/X14</f>
        <v>0.60836136472849589</v>
      </c>
      <c r="X14" s="104">
        <f t="shared" si="2"/>
        <v>2081</v>
      </c>
      <c r="Y14" s="109">
        <f t="shared" si="3"/>
        <v>0.12827467176231278</v>
      </c>
      <c r="Z14" s="104">
        <v>820</v>
      </c>
      <c r="AA14" s="100">
        <f t="shared" si="20"/>
        <v>0.3867924528301887</v>
      </c>
      <c r="AB14" s="104">
        <v>1300</v>
      </c>
      <c r="AC14" s="100">
        <f t="shared" si="21"/>
        <v>0.6132075471698113</v>
      </c>
      <c r="AD14" s="104">
        <f t="shared" si="22"/>
        <v>2120</v>
      </c>
      <c r="AE14" s="109">
        <f>AD14/$AD$16</f>
        <v>0.13160345148674654</v>
      </c>
      <c r="AF14" s="23">
        <v>805</v>
      </c>
      <c r="AG14" s="100">
        <f t="shared" si="24"/>
        <v>0.38205980066445183</v>
      </c>
      <c r="AH14" s="23">
        <v>1302</v>
      </c>
      <c r="AI14" s="100">
        <f t="shared" si="25"/>
        <v>0.61794019933554822</v>
      </c>
      <c r="AJ14" s="104">
        <f t="shared" si="4"/>
        <v>2107</v>
      </c>
      <c r="AK14" s="109">
        <f t="shared" si="26"/>
        <v>0.13400750492908478</v>
      </c>
      <c r="AL14" s="23">
        <v>752</v>
      </c>
      <c r="AM14" s="100">
        <f t="shared" si="27"/>
        <v>0.38328236493374107</v>
      </c>
      <c r="AN14" s="23">
        <v>1210</v>
      </c>
      <c r="AO14" s="100">
        <f t="shared" si="28"/>
        <v>0.61671763506625887</v>
      </c>
      <c r="AP14" s="104">
        <f t="shared" si="5"/>
        <v>1962</v>
      </c>
      <c r="AQ14" s="109">
        <f>AP14/$AP$16</f>
        <v>0.12752681182970427</v>
      </c>
      <c r="AR14" s="23">
        <v>757</v>
      </c>
      <c r="AS14" s="100">
        <f t="shared" si="29"/>
        <v>0.38465447154471544</v>
      </c>
      <c r="AT14" s="23">
        <v>1211</v>
      </c>
      <c r="AU14" s="100">
        <f t="shared" si="30"/>
        <v>0.61534552845528456</v>
      </c>
      <c r="AV14" s="104">
        <f t="shared" si="6"/>
        <v>1968</v>
      </c>
      <c r="AW14" s="109">
        <f t="shared" si="7"/>
        <v>0.12822517591868648</v>
      </c>
      <c r="AX14" s="23">
        <v>755</v>
      </c>
      <c r="AY14" s="100">
        <f t="shared" si="31"/>
        <v>0.38073625819465456</v>
      </c>
      <c r="AZ14" s="23">
        <v>1228</v>
      </c>
      <c r="BA14" s="100">
        <f t="shared" si="44"/>
        <v>0.61926374180534549</v>
      </c>
      <c r="BB14" s="104">
        <f t="shared" si="8"/>
        <v>1983</v>
      </c>
      <c r="BC14" s="109">
        <f t="shared" si="32"/>
        <v>0.12976050255202198</v>
      </c>
      <c r="BD14" s="23">
        <v>756</v>
      </c>
      <c r="BE14" s="100">
        <f t="shared" si="33"/>
        <v>0.3772455089820359</v>
      </c>
      <c r="BF14" s="23">
        <v>1248</v>
      </c>
      <c r="BG14" s="100">
        <f t="shared" si="34"/>
        <v>0.6227544910179641</v>
      </c>
      <c r="BH14" s="104">
        <f t="shared" si="9"/>
        <v>2004</v>
      </c>
      <c r="BI14" s="109">
        <f t="shared" si="35"/>
        <v>0.12794483815361041</v>
      </c>
      <c r="BJ14" s="23">
        <v>749</v>
      </c>
      <c r="BK14" s="100">
        <f t="shared" si="36"/>
        <v>0.38253319713993872</v>
      </c>
      <c r="BL14" s="23">
        <v>1209</v>
      </c>
      <c r="BM14" s="100">
        <f t="shared" si="37"/>
        <v>0.61746680286006128</v>
      </c>
      <c r="BN14" s="104">
        <f t="shared" si="10"/>
        <v>1958</v>
      </c>
      <c r="BO14" s="109">
        <f t="shared" si="38"/>
        <v>0.12423069602182603</v>
      </c>
      <c r="BP14" s="23">
        <v>796</v>
      </c>
      <c r="BQ14" s="100">
        <f t="shared" si="39"/>
        <v>0.3786869647954329</v>
      </c>
      <c r="BR14" s="23">
        <v>1306</v>
      </c>
      <c r="BS14" s="100">
        <f t="shared" si="40"/>
        <v>0.62131303520456704</v>
      </c>
      <c r="BT14" s="104">
        <f t="shared" si="11"/>
        <v>2102</v>
      </c>
      <c r="BU14" s="109">
        <f t="shared" si="41"/>
        <v>0.13219294384001007</v>
      </c>
    </row>
    <row r="15" spans="1:73" x14ac:dyDescent="0.2">
      <c r="A15" s="33" t="s">
        <v>68</v>
      </c>
      <c r="B15" s="23">
        <v>378</v>
      </c>
      <c r="C15" s="100">
        <f t="shared" si="45"/>
        <v>0.35931558935361219</v>
      </c>
      <c r="D15" s="23">
        <v>674</v>
      </c>
      <c r="E15" s="100">
        <f t="shared" si="12"/>
        <v>0.64068441064638781</v>
      </c>
      <c r="F15" s="104">
        <f t="shared" si="13"/>
        <v>1052</v>
      </c>
      <c r="G15" s="109">
        <f t="shared" si="14"/>
        <v>7.2049859598657631E-2</v>
      </c>
      <c r="H15" s="23">
        <v>401</v>
      </c>
      <c r="I15" s="100">
        <f t="shared" si="15"/>
        <v>0.36388384754990927</v>
      </c>
      <c r="J15" s="23">
        <v>701</v>
      </c>
      <c r="K15" s="100">
        <f t="shared" si="42"/>
        <v>0.63611615245009079</v>
      </c>
      <c r="L15" s="104">
        <f>H15+J15</f>
        <v>1102</v>
      </c>
      <c r="M15" s="109">
        <f t="shared" si="16"/>
        <v>7.482346550787615E-2</v>
      </c>
      <c r="N15" s="23">
        <v>411</v>
      </c>
      <c r="O15" s="100">
        <f t="shared" si="43"/>
        <v>0.36179577464788731</v>
      </c>
      <c r="P15" s="23">
        <v>725</v>
      </c>
      <c r="Q15" s="100">
        <f t="shared" si="17"/>
        <v>0.63820422535211263</v>
      </c>
      <c r="R15" s="104">
        <f t="shared" si="1"/>
        <v>1136</v>
      </c>
      <c r="S15" s="109">
        <f t="shared" si="18"/>
        <v>7.3045267489711935E-2</v>
      </c>
      <c r="T15" s="23">
        <v>432</v>
      </c>
      <c r="U15" s="100">
        <f t="shared" si="19"/>
        <v>0.37209302325581395</v>
      </c>
      <c r="V15" s="23">
        <v>729</v>
      </c>
      <c r="W15" s="100">
        <f t="shared" si="46"/>
        <v>0.62790697674418605</v>
      </c>
      <c r="X15" s="104">
        <f t="shared" si="2"/>
        <v>1161</v>
      </c>
      <c r="Y15" s="109">
        <f t="shared" si="3"/>
        <v>7.156506194908463E-2</v>
      </c>
      <c r="Z15" s="104">
        <v>447</v>
      </c>
      <c r="AA15" s="100">
        <f t="shared" si="20"/>
        <v>0.37064676616915421</v>
      </c>
      <c r="AB15" s="104">
        <v>759</v>
      </c>
      <c r="AC15" s="100">
        <f t="shared" si="21"/>
        <v>0.62935323383084574</v>
      </c>
      <c r="AD15" s="104">
        <f t="shared" si="22"/>
        <v>1206</v>
      </c>
      <c r="AE15" s="109">
        <f t="shared" si="23"/>
        <v>7.4864982308026573E-2</v>
      </c>
      <c r="AF15" s="23">
        <v>459</v>
      </c>
      <c r="AG15" s="100">
        <f t="shared" si="24"/>
        <v>0.37016129032258066</v>
      </c>
      <c r="AH15" s="23">
        <v>781</v>
      </c>
      <c r="AI15" s="100">
        <f t="shared" si="25"/>
        <v>0.62983870967741939</v>
      </c>
      <c r="AJ15" s="104">
        <f t="shared" si="4"/>
        <v>1240</v>
      </c>
      <c r="AK15" s="109">
        <f t="shared" si="26"/>
        <v>7.8865356484131524E-2</v>
      </c>
      <c r="AL15" s="23">
        <v>512</v>
      </c>
      <c r="AM15" s="100">
        <f t="shared" si="27"/>
        <v>0.38409602400600151</v>
      </c>
      <c r="AN15" s="23">
        <v>821</v>
      </c>
      <c r="AO15" s="100">
        <f t="shared" si="28"/>
        <v>0.61590397599399849</v>
      </c>
      <c r="AP15" s="104">
        <f t="shared" si="5"/>
        <v>1333</v>
      </c>
      <c r="AQ15" s="109">
        <f>AP15/$AP$16</f>
        <v>8.6642833929151772E-2</v>
      </c>
      <c r="AR15" s="23">
        <v>527</v>
      </c>
      <c r="AS15" s="100">
        <f t="shared" si="29"/>
        <v>0.38327272727272726</v>
      </c>
      <c r="AT15" s="23">
        <v>848</v>
      </c>
      <c r="AU15" s="100">
        <f t="shared" si="30"/>
        <v>0.61672727272727268</v>
      </c>
      <c r="AV15" s="104">
        <f t="shared" si="6"/>
        <v>1375</v>
      </c>
      <c r="AW15" s="109">
        <f t="shared" si="7"/>
        <v>8.9588219963513155E-2</v>
      </c>
      <c r="AX15" s="23">
        <v>543</v>
      </c>
      <c r="AY15" s="100">
        <f t="shared" si="31"/>
        <v>0.38239436619718309</v>
      </c>
      <c r="AZ15" s="23">
        <v>877</v>
      </c>
      <c r="BA15" s="100">
        <f t="shared" si="44"/>
        <v>0.61760563380281686</v>
      </c>
      <c r="BB15" s="104">
        <f t="shared" si="8"/>
        <v>1420</v>
      </c>
      <c r="BC15" s="109">
        <f t="shared" si="32"/>
        <v>9.291977489857349E-2</v>
      </c>
      <c r="BD15" s="23">
        <v>552</v>
      </c>
      <c r="BE15" s="100">
        <f t="shared" si="33"/>
        <v>0.38174273858921159</v>
      </c>
      <c r="BF15" s="23">
        <v>894</v>
      </c>
      <c r="BG15" s="100">
        <f t="shared" si="34"/>
        <v>0.61825726141078841</v>
      </c>
      <c r="BH15" s="104">
        <f t="shared" si="9"/>
        <v>1446</v>
      </c>
      <c r="BI15" s="109">
        <f t="shared" si="35"/>
        <v>9.2319479027006324E-2</v>
      </c>
      <c r="BJ15" s="23">
        <v>564</v>
      </c>
      <c r="BK15" s="100">
        <f t="shared" si="36"/>
        <v>0.38419618528610355</v>
      </c>
      <c r="BL15" s="23">
        <v>904</v>
      </c>
      <c r="BM15" s="100">
        <f t="shared" si="37"/>
        <v>0.61580381471389645</v>
      </c>
      <c r="BN15" s="104">
        <f t="shared" si="10"/>
        <v>1468</v>
      </c>
      <c r="BO15" s="109">
        <f t="shared" si="38"/>
        <v>9.3141298140980905E-2</v>
      </c>
      <c r="BP15" s="23">
        <v>562</v>
      </c>
      <c r="BQ15" s="100">
        <f t="shared" si="39"/>
        <v>0.39027777777777778</v>
      </c>
      <c r="BR15" s="23">
        <v>878</v>
      </c>
      <c r="BS15" s="100">
        <f t="shared" si="40"/>
        <v>0.60972222222222228</v>
      </c>
      <c r="BT15" s="104">
        <f t="shared" si="11"/>
        <v>1440</v>
      </c>
      <c r="BU15" s="109">
        <f t="shared" si="41"/>
        <v>9.0560342116847992E-2</v>
      </c>
    </row>
    <row r="16" spans="1:73" ht="15.75" x14ac:dyDescent="0.25">
      <c r="A16" s="28" t="s">
        <v>58</v>
      </c>
      <c r="B16" s="98">
        <f>SUM(B10:B15)</f>
        <v>6068</v>
      </c>
      <c r="C16" s="36">
        <f>B16/F16</f>
        <v>0.41558797342647763</v>
      </c>
      <c r="D16" s="98">
        <f>SUM(D10:D15)</f>
        <v>8533</v>
      </c>
      <c r="E16" s="36">
        <f>D16/F16</f>
        <v>0.58441202657352231</v>
      </c>
      <c r="F16" s="98">
        <f>SUM(F10:F15)</f>
        <v>14601</v>
      </c>
      <c r="G16" s="110">
        <f>SUM(G10:G15)</f>
        <v>1</v>
      </c>
      <c r="H16" s="98">
        <f>SUM(H10:H15)</f>
        <v>6081</v>
      </c>
      <c r="I16" s="36">
        <f>H16/L16</f>
        <v>0.41288701792504073</v>
      </c>
      <c r="J16" s="98">
        <f>SUM(J10:J15)</f>
        <v>8647</v>
      </c>
      <c r="K16" s="36">
        <f>J16/L16</f>
        <v>0.58711298207495921</v>
      </c>
      <c r="L16" s="98">
        <f>SUM(L10:L15)</f>
        <v>14728</v>
      </c>
      <c r="M16" s="110">
        <f>SUM(M10:M15)</f>
        <v>1.0000000000000002</v>
      </c>
      <c r="N16" s="98">
        <f>SUM(N10:N15)</f>
        <v>6579</v>
      </c>
      <c r="O16" s="36">
        <f>N16/R16</f>
        <v>0.42303240740740738</v>
      </c>
      <c r="P16" s="98">
        <f>SUM(P10:P15)</f>
        <v>8973</v>
      </c>
      <c r="Q16" s="36">
        <f>P16/R16</f>
        <v>0.57696759259259256</v>
      </c>
      <c r="R16" s="98">
        <f>SUM(R10:R15)</f>
        <v>15552</v>
      </c>
      <c r="S16" s="110">
        <f>SUM(S10:S15)</f>
        <v>1</v>
      </c>
      <c r="T16" s="98">
        <f>SUM(T10:T15)</f>
        <v>6929</v>
      </c>
      <c r="U16" s="36">
        <f>T16/X16</f>
        <v>0.42710965912593229</v>
      </c>
      <c r="V16" s="98">
        <f>SUM(V10:V15)</f>
        <v>9294</v>
      </c>
      <c r="W16" s="36">
        <f>V16/X16</f>
        <v>0.57289034087406765</v>
      </c>
      <c r="X16" s="98">
        <f>SUM(X10:X15)</f>
        <v>16223</v>
      </c>
      <c r="Y16" s="110">
        <f>SUM(Y10:Y15)</f>
        <v>1</v>
      </c>
      <c r="Z16" s="98">
        <f>SUM(Z10:Z15)</f>
        <v>6748</v>
      </c>
      <c r="AA16" s="36">
        <f>Z16/AD16</f>
        <v>0.41889626916630457</v>
      </c>
      <c r="AB16" s="98">
        <f>SUM(AB10:AB15)</f>
        <v>9361</v>
      </c>
      <c r="AC16" s="36">
        <f>AB16/AD16</f>
        <v>0.58110373083369549</v>
      </c>
      <c r="AD16" s="98">
        <f>SUM(AD10:AD15)</f>
        <v>16109</v>
      </c>
      <c r="AE16" s="110">
        <f>SUM(AE10:AE15)</f>
        <v>1</v>
      </c>
      <c r="AF16" s="98">
        <f>SUM(AF10:AF15)</f>
        <v>6471</v>
      </c>
      <c r="AG16" s="36">
        <f>AF16/AJ16</f>
        <v>0.41156267887807668</v>
      </c>
      <c r="AH16" s="98">
        <f>SUM(AH10:AH15)</f>
        <v>9252</v>
      </c>
      <c r="AI16" s="36">
        <f>AH16/AJ16</f>
        <v>0.58843732112192326</v>
      </c>
      <c r="AJ16" s="98">
        <f>SUM(AJ10:AJ15)</f>
        <v>15723</v>
      </c>
      <c r="AK16" s="110">
        <f>SUM(AK10:AK15)</f>
        <v>0.99999999999999989</v>
      </c>
      <c r="AL16" s="98">
        <f>SUM(AL10:AL15)</f>
        <v>6334</v>
      </c>
      <c r="AM16" s="36">
        <f>AL16/AP16</f>
        <v>0.41169970750731233</v>
      </c>
      <c r="AN16" s="98">
        <f>SUM(AN10:AN15)</f>
        <v>9051</v>
      </c>
      <c r="AO16" s="36">
        <f>AN16/AP16</f>
        <v>0.58830029249268767</v>
      </c>
      <c r="AP16" s="98">
        <f>SUM(AP10:AP15)</f>
        <v>15385</v>
      </c>
      <c r="AQ16" s="110">
        <f>SUM(AQ10:AQ15)</f>
        <v>1</v>
      </c>
      <c r="AR16" s="98">
        <f>SUM(AR10:AR15)</f>
        <v>6295</v>
      </c>
      <c r="AS16" s="36">
        <f t="shared" si="29"/>
        <v>0.41015115976022937</v>
      </c>
      <c r="AT16" s="98">
        <f>SUM(AT10:AT15)</f>
        <v>9053</v>
      </c>
      <c r="AU16" s="36">
        <f t="shared" si="30"/>
        <v>0.58984884023977069</v>
      </c>
      <c r="AV16" s="98">
        <f>SUM(AV10:AV15)</f>
        <v>15348</v>
      </c>
      <c r="AW16" s="110">
        <f>SUM(AW10:AW15)</f>
        <v>1</v>
      </c>
      <c r="AX16" s="98">
        <f>SUM(AX10:AX15)</f>
        <v>6277</v>
      </c>
      <c r="AY16" s="36">
        <f>AX16/BB16</f>
        <v>0.41074466692841249</v>
      </c>
      <c r="AZ16" s="98">
        <f>SUM(AZ10:AZ15)</f>
        <v>9005</v>
      </c>
      <c r="BA16" s="36">
        <f>AZ16/BB16</f>
        <v>0.58925533307158751</v>
      </c>
      <c r="BB16" s="98">
        <f>SUM(BB10:BB15)</f>
        <v>15282</v>
      </c>
      <c r="BC16" s="110">
        <f>SUM(BC10:BC15)</f>
        <v>0.99999999999999989</v>
      </c>
      <c r="BD16" s="98">
        <f>SUM(BD10:BD15)</f>
        <v>6538</v>
      </c>
      <c r="BE16" s="36">
        <f t="shared" si="33"/>
        <v>0.41741684223967312</v>
      </c>
      <c r="BF16" s="98">
        <f>SUM(BF10:BF15)</f>
        <v>9125</v>
      </c>
      <c r="BG16" s="36">
        <f t="shared" si="34"/>
        <v>0.58258315776032688</v>
      </c>
      <c r="BH16" s="98">
        <f>SUM(BH10:BH15)</f>
        <v>15663</v>
      </c>
      <c r="BI16" s="110">
        <f>SUM(BI10:BI15)</f>
        <v>1</v>
      </c>
      <c r="BJ16" s="98">
        <f>SUM(BJ10:BJ15)</f>
        <v>6618</v>
      </c>
      <c r="BK16" s="36">
        <f t="shared" si="36"/>
        <v>0.41989721464374086</v>
      </c>
      <c r="BL16" s="98">
        <f>SUM(BL10:BL15)</f>
        <v>9143</v>
      </c>
      <c r="BM16" s="36">
        <f t="shared" si="37"/>
        <v>0.58010278535625914</v>
      </c>
      <c r="BN16" s="98">
        <f>SUM(BN10:BN15)</f>
        <v>15761</v>
      </c>
      <c r="BO16" s="110">
        <f>SUM(BO10:BO15)</f>
        <v>1</v>
      </c>
      <c r="BP16" s="98">
        <f>SUM(BP10:BP15)</f>
        <v>6764</v>
      </c>
      <c r="BQ16" s="36">
        <f>BP16/BT16</f>
        <v>0.42538205144330543</v>
      </c>
      <c r="BR16" s="98">
        <f>SUM(BR10:BR15)</f>
        <v>9137</v>
      </c>
      <c r="BS16" s="36">
        <f>BR16/BT16</f>
        <v>0.57461794855669457</v>
      </c>
      <c r="BT16" s="98">
        <f>SUM(BT10:BT15)</f>
        <v>15901</v>
      </c>
      <c r="BU16" s="110">
        <f>SUM(BU10:BU15)</f>
        <v>1</v>
      </c>
    </row>
    <row r="22" spans="1:25" ht="15" x14ac:dyDescent="0.2">
      <c r="A22" s="151" t="s">
        <v>101</v>
      </c>
      <c r="B22" s="150" t="s">
        <v>22</v>
      </c>
      <c r="C22" s="150"/>
      <c r="D22" s="150" t="s">
        <v>40</v>
      </c>
      <c r="E22" s="150"/>
      <c r="F22" s="150" t="s">
        <v>39</v>
      </c>
      <c r="G22" s="150"/>
      <c r="H22" s="150" t="s">
        <v>38</v>
      </c>
      <c r="I22" s="150"/>
      <c r="J22" s="150" t="s">
        <v>37</v>
      </c>
      <c r="K22" s="150"/>
      <c r="L22" s="150" t="s">
        <v>36</v>
      </c>
      <c r="M22" s="150"/>
      <c r="N22" s="150" t="s">
        <v>35</v>
      </c>
      <c r="O22" s="150"/>
      <c r="P22" s="150" t="s">
        <v>34</v>
      </c>
      <c r="Q22" s="150"/>
      <c r="R22" s="150" t="s">
        <v>33</v>
      </c>
      <c r="S22" s="150"/>
      <c r="T22" s="150" t="s">
        <v>32</v>
      </c>
      <c r="U22" s="150"/>
      <c r="V22" s="150" t="s">
        <v>31</v>
      </c>
      <c r="W22" s="150"/>
      <c r="X22" s="150" t="s">
        <v>30</v>
      </c>
      <c r="Y22" s="150"/>
    </row>
    <row r="23" spans="1:25" x14ac:dyDescent="0.2">
      <c r="A23" s="152"/>
      <c r="B23" s="41" t="s">
        <v>82</v>
      </c>
      <c r="C23" s="41" t="s">
        <v>83</v>
      </c>
      <c r="D23" s="41" t="s">
        <v>82</v>
      </c>
      <c r="E23" s="41" t="s">
        <v>83</v>
      </c>
      <c r="F23" s="41" t="s">
        <v>82</v>
      </c>
      <c r="G23" s="41" t="s">
        <v>83</v>
      </c>
      <c r="H23" s="41" t="s">
        <v>82</v>
      </c>
      <c r="I23" s="41" t="s">
        <v>83</v>
      </c>
      <c r="J23" s="41" t="s">
        <v>82</v>
      </c>
      <c r="K23" s="41" t="s">
        <v>83</v>
      </c>
      <c r="L23" s="41" t="s">
        <v>82</v>
      </c>
      <c r="M23" s="41" t="s">
        <v>83</v>
      </c>
      <c r="N23" s="41" t="s">
        <v>82</v>
      </c>
      <c r="O23" s="41" t="s">
        <v>83</v>
      </c>
      <c r="P23" s="41" t="s">
        <v>82</v>
      </c>
      <c r="Q23" s="41" t="s">
        <v>83</v>
      </c>
      <c r="R23" s="41" t="s">
        <v>82</v>
      </c>
      <c r="S23" s="41" t="s">
        <v>83</v>
      </c>
      <c r="T23" s="41" t="s">
        <v>82</v>
      </c>
      <c r="U23" s="41" t="s">
        <v>83</v>
      </c>
      <c r="V23" s="41" t="s">
        <v>82</v>
      </c>
      <c r="W23" s="41" t="s">
        <v>83</v>
      </c>
      <c r="X23" s="41" t="s">
        <v>82</v>
      </c>
      <c r="Y23" s="41" t="s">
        <v>83</v>
      </c>
    </row>
    <row r="24" spans="1:25" x14ac:dyDescent="0.2">
      <c r="A24" s="33" t="s">
        <v>64</v>
      </c>
      <c r="B24" s="35">
        <f t="shared" ref="B24:B28" si="48">C10</f>
        <v>0.5733113673805601</v>
      </c>
      <c r="C24" s="35">
        <f t="shared" ref="C24:C29" si="49">E10</f>
        <v>0.42668863261943984</v>
      </c>
      <c r="D24" s="35">
        <f t="shared" ref="D24:D29" si="50">I10</f>
        <v>0.57398373983739837</v>
      </c>
      <c r="E24" s="35">
        <f t="shared" ref="E24:E29" si="51">K10</f>
        <v>0.42601626016260163</v>
      </c>
      <c r="F24" s="35">
        <f t="shared" ref="F24:F29" si="52">O10</f>
        <v>0.58662613981762923</v>
      </c>
      <c r="G24" s="35">
        <f t="shared" ref="G24:G29" si="53">Q10</f>
        <v>0.41337386018237082</v>
      </c>
      <c r="H24" s="35">
        <f t="shared" ref="H24:H29" si="54">U10</f>
        <v>0.5911764705882353</v>
      </c>
      <c r="I24" s="35">
        <f t="shared" ref="I24:I29" si="55">W10</f>
        <v>0.4088235294117647</v>
      </c>
      <c r="J24" s="35">
        <f t="shared" ref="J24:J29" si="56">AA10</f>
        <v>0.58445440956651717</v>
      </c>
      <c r="K24" s="35">
        <f t="shared" ref="K24:K29" si="57">AC10</f>
        <v>0.41554559043348283</v>
      </c>
      <c r="L24" s="35">
        <f t="shared" ref="L24:L29" si="58">AG10</f>
        <v>0.57054263565891472</v>
      </c>
      <c r="M24" s="35">
        <f t="shared" ref="M24:M29" si="59">AI10</f>
        <v>0.42945736434108528</v>
      </c>
      <c r="N24" s="35">
        <f t="shared" ref="N24:N29" si="60">AM10</f>
        <v>0.56105610561056107</v>
      </c>
      <c r="O24" s="35">
        <f t="shared" ref="O24:O29" si="61">AO10</f>
        <v>0.43894389438943893</v>
      </c>
      <c r="P24" s="35">
        <f t="shared" ref="P24:P29" si="62">AS10</f>
        <v>0.57443082311733795</v>
      </c>
      <c r="Q24" s="35">
        <f t="shared" ref="Q24:Q29" si="63">AU10</f>
        <v>0.42556917688266199</v>
      </c>
      <c r="R24" s="35">
        <f t="shared" ref="R24:R29" si="64">AY10</f>
        <v>0.59385665529010234</v>
      </c>
      <c r="S24" s="35">
        <f t="shared" ref="S24:S29" si="65">BA10</f>
        <v>0.4061433447098976</v>
      </c>
      <c r="T24" s="35">
        <f t="shared" ref="T24:T29" si="66">BE10</f>
        <v>0.58605341246290799</v>
      </c>
      <c r="U24" s="35">
        <f t="shared" ref="U24:U29" si="67">BG10</f>
        <v>0.41394658753709201</v>
      </c>
      <c r="V24" s="35">
        <f t="shared" ref="V24:V29" si="68">BK10</f>
        <v>0.58421851289833082</v>
      </c>
      <c r="W24" s="35">
        <f t="shared" ref="W24:W29" si="69">BM10</f>
        <v>0.41578148710166918</v>
      </c>
      <c r="X24" s="35">
        <f t="shared" ref="X24:X29" si="70">BQ10</f>
        <v>0.60173160173160178</v>
      </c>
      <c r="Y24" s="35">
        <f t="shared" ref="Y24:Y29" si="71">BS10</f>
        <v>0.39826839826839827</v>
      </c>
    </row>
    <row r="25" spans="1:25" x14ac:dyDescent="0.2">
      <c r="A25" s="33" t="s">
        <v>106</v>
      </c>
      <c r="B25" s="70">
        <f t="shared" si="48"/>
        <v>0.58576998050682261</v>
      </c>
      <c r="C25" s="70">
        <f t="shared" si="49"/>
        <v>0.41423001949317739</v>
      </c>
      <c r="D25" s="70">
        <f t="shared" si="50"/>
        <v>0.58567279767666991</v>
      </c>
      <c r="E25" s="70">
        <f t="shared" si="51"/>
        <v>0.41432720232333009</v>
      </c>
      <c r="F25" s="70">
        <f t="shared" si="52"/>
        <v>0.58669165885660735</v>
      </c>
      <c r="G25" s="70">
        <f t="shared" si="53"/>
        <v>0.41330834114339271</v>
      </c>
      <c r="H25" s="70">
        <f t="shared" si="54"/>
        <v>0.5874524714828897</v>
      </c>
      <c r="I25" s="70">
        <f t="shared" si="55"/>
        <v>0.41254752851711024</v>
      </c>
      <c r="J25" s="70">
        <f t="shared" si="56"/>
        <v>0.57071713147410363</v>
      </c>
      <c r="K25" s="70">
        <f t="shared" si="57"/>
        <v>0.42928286852589642</v>
      </c>
      <c r="L25" s="70">
        <f t="shared" si="58"/>
        <v>0.56839186691312382</v>
      </c>
      <c r="M25" s="70">
        <f t="shared" si="59"/>
        <v>0.43160813308687618</v>
      </c>
      <c r="N25" s="70">
        <f t="shared" si="60"/>
        <v>0.5935828877005348</v>
      </c>
      <c r="O25" s="70">
        <f t="shared" si="61"/>
        <v>0.40641711229946526</v>
      </c>
      <c r="P25" s="70">
        <f t="shared" si="62"/>
        <v>0.58170515097690945</v>
      </c>
      <c r="Q25" s="70">
        <f t="shared" si="63"/>
        <v>0.41829484902309061</v>
      </c>
      <c r="R25" s="70">
        <f t="shared" si="64"/>
        <v>0.57354221061792865</v>
      </c>
      <c r="S25" s="70">
        <f t="shared" si="65"/>
        <v>0.42645778938207135</v>
      </c>
      <c r="T25" s="70">
        <f t="shared" si="66"/>
        <v>0.60646687697160884</v>
      </c>
      <c r="U25" s="70">
        <f t="shared" si="67"/>
        <v>0.39353312302839116</v>
      </c>
      <c r="V25" s="70">
        <f t="shared" si="68"/>
        <v>0.60524225575853852</v>
      </c>
      <c r="W25" s="70">
        <f t="shared" si="69"/>
        <v>0.39475774424146148</v>
      </c>
      <c r="X25" s="70">
        <f t="shared" si="70"/>
        <v>0.60759493670886078</v>
      </c>
      <c r="Y25" s="70">
        <f t="shared" si="71"/>
        <v>0.39240506329113922</v>
      </c>
    </row>
    <row r="26" spans="1:25" x14ac:dyDescent="0.2">
      <c r="A26" s="33" t="s">
        <v>65</v>
      </c>
      <c r="B26" s="70">
        <f t="shared" si="48"/>
        <v>0.35215570895100146</v>
      </c>
      <c r="C26" s="70">
        <f t="shared" si="49"/>
        <v>0.64784429104899854</v>
      </c>
      <c r="D26" s="70">
        <f t="shared" si="50"/>
        <v>0.34896768402154399</v>
      </c>
      <c r="E26" s="70">
        <f>K12</f>
        <v>0.65103231597845601</v>
      </c>
      <c r="F26" s="70">
        <f t="shared" si="52"/>
        <v>0.35866708714390833</v>
      </c>
      <c r="G26" s="70">
        <f>Q12</f>
        <v>0.64133291285609162</v>
      </c>
      <c r="H26" s="70">
        <f t="shared" si="54"/>
        <v>0.36264606852842146</v>
      </c>
      <c r="I26" s="70">
        <f t="shared" si="55"/>
        <v>0.63735393147157848</v>
      </c>
      <c r="J26" s="70">
        <f t="shared" si="56"/>
        <v>0.35967790038771252</v>
      </c>
      <c r="K26" s="70">
        <f t="shared" si="57"/>
        <v>0.64032209961228748</v>
      </c>
      <c r="L26" s="70">
        <f t="shared" si="58"/>
        <v>0.35035211267605632</v>
      </c>
      <c r="M26" s="70">
        <f t="shared" si="59"/>
        <v>0.64964788732394363</v>
      </c>
      <c r="N26" s="70">
        <f t="shared" si="60"/>
        <v>0.34547003087405515</v>
      </c>
      <c r="O26" s="70">
        <f t="shared" si="61"/>
        <v>0.65452996912594485</v>
      </c>
      <c r="P26" s="70">
        <f t="shared" si="62"/>
        <v>0.34305317324185247</v>
      </c>
      <c r="Q26" s="70">
        <f t="shared" si="63"/>
        <v>0.65694682675814753</v>
      </c>
      <c r="R26" s="70">
        <f t="shared" si="64"/>
        <v>0.34325916230366493</v>
      </c>
      <c r="S26" s="70">
        <f t="shared" si="65"/>
        <v>0.65674083769633507</v>
      </c>
      <c r="T26" s="70">
        <f t="shared" si="66"/>
        <v>0.34778865812977511</v>
      </c>
      <c r="U26" s="70">
        <f t="shared" si="67"/>
        <v>0.65221134187022489</v>
      </c>
      <c r="V26" s="70">
        <f t="shared" si="68"/>
        <v>0.35028668507114036</v>
      </c>
      <c r="W26" s="70">
        <f t="shared" si="69"/>
        <v>0.64971331492885964</v>
      </c>
      <c r="X26" s="70">
        <f t="shared" si="70"/>
        <v>0.35414884516680922</v>
      </c>
      <c r="Y26" s="70">
        <f t="shared" si="71"/>
        <v>0.64585115483319078</v>
      </c>
    </row>
    <row r="27" spans="1:25" x14ac:dyDescent="0.2">
      <c r="A27" s="33" t="s">
        <v>66</v>
      </c>
      <c r="B27" s="70">
        <f t="shared" si="48"/>
        <v>0.85057471264367812</v>
      </c>
      <c r="C27" s="70">
        <f t="shared" si="49"/>
        <v>0.14942528735632185</v>
      </c>
      <c r="D27" s="70">
        <f t="shared" si="50"/>
        <v>0.85101822079314038</v>
      </c>
      <c r="E27" s="70">
        <f t="shared" si="51"/>
        <v>0.14898177920685959</v>
      </c>
      <c r="F27" s="70">
        <f t="shared" si="52"/>
        <v>0.86722376973073356</v>
      </c>
      <c r="G27" s="70">
        <f t="shared" si="53"/>
        <v>0.13277623026926649</v>
      </c>
      <c r="H27" s="70">
        <f t="shared" si="54"/>
        <v>0.86880973066898348</v>
      </c>
      <c r="I27" s="70">
        <f t="shared" si="55"/>
        <v>0.13119026933101652</v>
      </c>
      <c r="J27" s="70">
        <f t="shared" si="56"/>
        <v>0.8553758325404377</v>
      </c>
      <c r="K27" s="70">
        <f t="shared" si="57"/>
        <v>0.14462416745956233</v>
      </c>
      <c r="L27" s="70">
        <f t="shared" si="58"/>
        <v>0.84692849949647531</v>
      </c>
      <c r="M27" s="70">
        <f t="shared" si="59"/>
        <v>0.15307150050352467</v>
      </c>
      <c r="N27" s="70">
        <f t="shared" si="60"/>
        <v>0.84520123839009287</v>
      </c>
      <c r="O27" s="70">
        <f t="shared" si="61"/>
        <v>0.15479876160990713</v>
      </c>
      <c r="P27" s="70">
        <f t="shared" si="62"/>
        <v>0.8448979591836735</v>
      </c>
      <c r="Q27" s="70">
        <f t="shared" si="63"/>
        <v>0.15510204081632653</v>
      </c>
      <c r="R27" s="70">
        <f t="shared" si="64"/>
        <v>0.84528688524590168</v>
      </c>
      <c r="S27" s="70">
        <f t="shared" si="65"/>
        <v>0.15471311475409835</v>
      </c>
      <c r="T27" s="70">
        <f t="shared" si="66"/>
        <v>0.85276073619631898</v>
      </c>
      <c r="U27" s="70">
        <f t="shared" si="67"/>
        <v>0.14723926380368099</v>
      </c>
      <c r="V27" s="70">
        <f t="shared" si="68"/>
        <v>0.85985985985985991</v>
      </c>
      <c r="W27" s="70">
        <f t="shared" si="69"/>
        <v>0.14014014014014015</v>
      </c>
      <c r="X27" s="70">
        <f t="shared" si="70"/>
        <v>0.86571428571428577</v>
      </c>
      <c r="Y27" s="70">
        <f t="shared" si="71"/>
        <v>0.13428571428571429</v>
      </c>
    </row>
    <row r="28" spans="1:25" ht="25.5" x14ac:dyDescent="0.2">
      <c r="A28" s="34" t="s">
        <v>67</v>
      </c>
      <c r="B28" s="70">
        <f t="shared" si="48"/>
        <v>0.38407163053722904</v>
      </c>
      <c r="C28" s="70">
        <f>E14</f>
        <v>0.61592836946277096</v>
      </c>
      <c r="D28" s="70">
        <f t="shared" si="50"/>
        <v>0.38349742147210503</v>
      </c>
      <c r="E28" s="70">
        <f t="shared" si="51"/>
        <v>0.61650257852789503</v>
      </c>
      <c r="F28" s="70">
        <f t="shared" si="52"/>
        <v>0.38553069966682529</v>
      </c>
      <c r="G28" s="70">
        <f t="shared" si="53"/>
        <v>0.61446930033317471</v>
      </c>
      <c r="H28" s="70">
        <f t="shared" si="54"/>
        <v>0.39163863527150411</v>
      </c>
      <c r="I28" s="70">
        <f t="shared" si="55"/>
        <v>0.60836136472849589</v>
      </c>
      <c r="J28" s="70">
        <f t="shared" si="56"/>
        <v>0.3867924528301887</v>
      </c>
      <c r="K28" s="70">
        <f t="shared" si="57"/>
        <v>0.6132075471698113</v>
      </c>
      <c r="L28" s="70">
        <f t="shared" si="58"/>
        <v>0.38205980066445183</v>
      </c>
      <c r="M28" s="70">
        <f t="shared" si="59"/>
        <v>0.61794019933554822</v>
      </c>
      <c r="N28" s="70">
        <f t="shared" si="60"/>
        <v>0.38328236493374107</v>
      </c>
      <c r="O28" s="70">
        <f t="shared" si="61"/>
        <v>0.61671763506625887</v>
      </c>
      <c r="P28" s="70">
        <f t="shared" si="62"/>
        <v>0.38465447154471544</v>
      </c>
      <c r="Q28" s="70">
        <f t="shared" si="63"/>
        <v>0.61534552845528456</v>
      </c>
      <c r="R28" s="70">
        <f t="shared" si="64"/>
        <v>0.38073625819465456</v>
      </c>
      <c r="S28" s="70">
        <f t="shared" si="65"/>
        <v>0.61926374180534549</v>
      </c>
      <c r="T28" s="70">
        <f t="shared" si="66"/>
        <v>0.3772455089820359</v>
      </c>
      <c r="U28" s="70">
        <f t="shared" si="67"/>
        <v>0.6227544910179641</v>
      </c>
      <c r="V28" s="70">
        <f t="shared" si="68"/>
        <v>0.38253319713993872</v>
      </c>
      <c r="W28" s="70">
        <f t="shared" si="69"/>
        <v>0.61746680286006128</v>
      </c>
      <c r="X28" s="70">
        <f t="shared" si="70"/>
        <v>0.3786869647954329</v>
      </c>
      <c r="Y28" s="70">
        <f t="shared" si="71"/>
        <v>0.62131303520456704</v>
      </c>
    </row>
    <row r="29" spans="1:25" x14ac:dyDescent="0.2">
      <c r="A29" s="33" t="s">
        <v>68</v>
      </c>
      <c r="B29" s="70">
        <f>C15</f>
        <v>0.35931558935361219</v>
      </c>
      <c r="C29" s="70">
        <f t="shared" si="49"/>
        <v>0.64068441064638781</v>
      </c>
      <c r="D29" s="70">
        <f t="shared" si="50"/>
        <v>0.36388384754990927</v>
      </c>
      <c r="E29" s="70">
        <f t="shared" si="51"/>
        <v>0.63611615245009079</v>
      </c>
      <c r="F29" s="70">
        <f t="shared" si="52"/>
        <v>0.36179577464788731</v>
      </c>
      <c r="G29" s="70">
        <f t="shared" si="53"/>
        <v>0.63820422535211263</v>
      </c>
      <c r="H29" s="70">
        <f t="shared" si="54"/>
        <v>0.37209302325581395</v>
      </c>
      <c r="I29" s="70">
        <f t="shared" si="55"/>
        <v>0.62790697674418605</v>
      </c>
      <c r="J29" s="70">
        <f t="shared" si="56"/>
        <v>0.37064676616915421</v>
      </c>
      <c r="K29" s="70">
        <f t="shared" si="57"/>
        <v>0.62935323383084574</v>
      </c>
      <c r="L29" s="70">
        <f t="shared" si="58"/>
        <v>0.37016129032258066</v>
      </c>
      <c r="M29" s="70">
        <f t="shared" si="59"/>
        <v>0.62983870967741939</v>
      </c>
      <c r="N29" s="70">
        <f t="shared" si="60"/>
        <v>0.38409602400600151</v>
      </c>
      <c r="O29" s="70">
        <f t="shared" si="61"/>
        <v>0.61590397599399849</v>
      </c>
      <c r="P29" s="70">
        <f t="shared" si="62"/>
        <v>0.38327272727272726</v>
      </c>
      <c r="Q29" s="70">
        <f t="shared" si="63"/>
        <v>0.61672727272727268</v>
      </c>
      <c r="R29" s="70">
        <f t="shared" si="64"/>
        <v>0.38239436619718309</v>
      </c>
      <c r="S29" s="70">
        <f t="shared" si="65"/>
        <v>0.61760563380281686</v>
      </c>
      <c r="T29" s="70">
        <f t="shared" si="66"/>
        <v>0.38174273858921159</v>
      </c>
      <c r="U29" s="70">
        <f t="shared" si="67"/>
        <v>0.61825726141078841</v>
      </c>
      <c r="V29" s="70">
        <f t="shared" si="68"/>
        <v>0.38419618528610355</v>
      </c>
      <c r="W29" s="70">
        <f t="shared" si="69"/>
        <v>0.61580381471389645</v>
      </c>
      <c r="X29" s="70">
        <f t="shared" si="70"/>
        <v>0.39027777777777778</v>
      </c>
      <c r="Y29" s="70">
        <f t="shared" si="71"/>
        <v>0.60972222222222228</v>
      </c>
    </row>
    <row r="34" spans="1:13" x14ac:dyDescent="0.2">
      <c r="A34" s="48" t="s">
        <v>101</v>
      </c>
      <c r="B34" s="32" t="s">
        <v>115</v>
      </c>
      <c r="C34" s="32" t="s">
        <v>116</v>
      </c>
      <c r="D34" s="32" t="s">
        <v>117</v>
      </c>
      <c r="E34" s="32" t="s">
        <v>118</v>
      </c>
      <c r="F34" s="32" t="s">
        <v>119</v>
      </c>
      <c r="G34" s="32" t="s">
        <v>120</v>
      </c>
      <c r="H34" s="32" t="s">
        <v>121</v>
      </c>
      <c r="I34" s="32" t="s">
        <v>122</v>
      </c>
      <c r="J34" s="32" t="s">
        <v>123</v>
      </c>
      <c r="K34" s="32" t="s">
        <v>124</v>
      </c>
      <c r="L34" s="32" t="s">
        <v>125</v>
      </c>
      <c r="M34" s="32" t="s">
        <v>126</v>
      </c>
    </row>
    <row r="35" spans="1:13" x14ac:dyDescent="0.2">
      <c r="A35" s="33" t="s">
        <v>64</v>
      </c>
      <c r="B35" s="35">
        <f t="shared" ref="B35:B40" si="72">G10</f>
        <v>4.1572495034586675E-2</v>
      </c>
      <c r="C35" s="35">
        <f t="shared" ref="C35:C40" si="73">M10</f>
        <v>4.1757197175448124E-2</v>
      </c>
      <c r="D35" s="35">
        <f t="shared" ref="D35:D40" si="74">S10</f>
        <v>4.2309670781893002E-2</v>
      </c>
      <c r="E35" s="35">
        <f t="shared" ref="E35:E40" si="75">Y10</f>
        <v>4.1915798557603405E-2</v>
      </c>
      <c r="F35" s="35">
        <f t="shared" ref="F35:F40" si="76">AE10</f>
        <v>4.1529579738034637E-2</v>
      </c>
      <c r="G35" s="35">
        <f t="shared" ref="G35:G40" si="77">AK10</f>
        <v>4.1022705590536154E-2</v>
      </c>
      <c r="H35" s="35">
        <f t="shared" ref="H35:H40" si="78">AQ10</f>
        <v>3.9389015274618133E-2</v>
      </c>
      <c r="I35" s="35">
        <f t="shared" ref="I35:I40" si="79">AW10</f>
        <v>3.7203544435757102E-2</v>
      </c>
      <c r="J35" s="35">
        <f t="shared" ref="J35:J40" si="80">BC10</f>
        <v>3.8345766260960611E-2</v>
      </c>
      <c r="K35" s="35">
        <f t="shared" ref="K35:K40" si="81">BI10</f>
        <v>4.3031347762242225E-2</v>
      </c>
      <c r="L35" s="35">
        <f t="shared" ref="L35:L40" si="82">BO10</f>
        <v>4.1812067762197827E-2</v>
      </c>
      <c r="M35" s="35">
        <f t="shared" ref="M35:M40" si="83">BU10</f>
        <v>4.3582164643733101E-2</v>
      </c>
    </row>
    <row r="36" spans="1:13" x14ac:dyDescent="0.2">
      <c r="A36" s="33" t="s">
        <v>106</v>
      </c>
      <c r="B36" s="70">
        <f t="shared" si="72"/>
        <v>7.0269159646599549E-2</v>
      </c>
      <c r="C36" s="70">
        <f t="shared" si="73"/>
        <v>7.0138511678435628E-2</v>
      </c>
      <c r="D36" s="70">
        <f t="shared" si="74"/>
        <v>6.8608539094650201E-2</v>
      </c>
      <c r="E36" s="70">
        <f t="shared" si="75"/>
        <v>6.4846206003821738E-2</v>
      </c>
      <c r="F36" s="70">
        <f t="shared" si="76"/>
        <v>6.2325408156930912E-2</v>
      </c>
      <c r="G36" s="70">
        <f t="shared" si="77"/>
        <v>6.8816383641798637E-2</v>
      </c>
      <c r="H36" s="70">
        <f t="shared" si="78"/>
        <v>7.2928176795580113E-2</v>
      </c>
      <c r="I36" s="70">
        <f t="shared" si="79"/>
        <v>7.3364607766484236E-2</v>
      </c>
      <c r="J36" s="70">
        <f t="shared" si="80"/>
        <v>7.5186493914409111E-2</v>
      </c>
      <c r="K36" s="70">
        <f t="shared" si="81"/>
        <v>8.0955117155078846E-2</v>
      </c>
      <c r="L36" s="70">
        <f t="shared" si="82"/>
        <v>7.9880718228538802E-2</v>
      </c>
      <c r="M36" s="70">
        <f t="shared" si="83"/>
        <v>7.9491855858122129E-2</v>
      </c>
    </row>
    <row r="37" spans="1:13" x14ac:dyDescent="0.2">
      <c r="A37" s="33" t="s">
        <v>65</v>
      </c>
      <c r="B37" s="70">
        <f t="shared" si="72"/>
        <v>0.60523251832066294</v>
      </c>
      <c r="C37" s="70">
        <f t="shared" si="73"/>
        <v>0.60510592069527436</v>
      </c>
      <c r="D37" s="70">
        <f t="shared" si="74"/>
        <v>0.61168981481481477</v>
      </c>
      <c r="E37" s="70">
        <f t="shared" si="75"/>
        <v>0.62244960858041054</v>
      </c>
      <c r="F37" s="70">
        <f t="shared" si="76"/>
        <v>0.62443354646470917</v>
      </c>
      <c r="G37" s="70">
        <f t="shared" si="77"/>
        <v>0.61413216307320484</v>
      </c>
      <c r="H37" s="70">
        <f t="shared" si="78"/>
        <v>0.61052973675658107</v>
      </c>
      <c r="I37" s="70">
        <f t="shared" si="79"/>
        <v>0.60776648423247326</v>
      </c>
      <c r="J37" s="70">
        <f t="shared" si="80"/>
        <v>0.59992147624656456</v>
      </c>
      <c r="K37" s="70">
        <f t="shared" si="81"/>
        <v>0.59330907233607866</v>
      </c>
      <c r="L37" s="70">
        <f t="shared" si="82"/>
        <v>0.59755091681999872</v>
      </c>
      <c r="M37" s="70">
        <f t="shared" si="83"/>
        <v>0.58813911074775171</v>
      </c>
    </row>
    <row r="38" spans="1:13" x14ac:dyDescent="0.2">
      <c r="A38" s="33" t="s">
        <v>66</v>
      </c>
      <c r="B38" s="70">
        <f t="shared" si="72"/>
        <v>6.5543455927676186E-2</v>
      </c>
      <c r="C38" s="70">
        <f t="shared" si="73"/>
        <v>6.3348723519826178E-2</v>
      </c>
      <c r="D38" s="70">
        <f t="shared" si="74"/>
        <v>6.9251543209876545E-2</v>
      </c>
      <c r="E38" s="70">
        <f t="shared" si="75"/>
        <v>7.0948653146766932E-2</v>
      </c>
      <c r="F38" s="70">
        <f t="shared" si="76"/>
        <v>6.5243031845552177E-2</v>
      </c>
      <c r="G38" s="70">
        <f t="shared" si="77"/>
        <v>6.3155886281244036E-2</v>
      </c>
      <c r="H38" s="70">
        <f t="shared" si="78"/>
        <v>6.2983425414364635E-2</v>
      </c>
      <c r="I38" s="70">
        <f t="shared" si="79"/>
        <v>6.385196768308575E-2</v>
      </c>
      <c r="J38" s="70">
        <f t="shared" si="80"/>
        <v>6.3865986127470228E-2</v>
      </c>
      <c r="K38" s="70">
        <f t="shared" si="81"/>
        <v>6.2440145565983526E-2</v>
      </c>
      <c r="L38" s="70">
        <f t="shared" si="82"/>
        <v>6.3384303026457714E-2</v>
      </c>
      <c r="M38" s="70">
        <f t="shared" si="83"/>
        <v>6.6033582793534995E-2</v>
      </c>
    </row>
    <row r="39" spans="1:13" x14ac:dyDescent="0.2">
      <c r="A39" s="34" t="s">
        <v>133</v>
      </c>
      <c r="B39" s="70">
        <f t="shared" si="72"/>
        <v>0.145332511471817</v>
      </c>
      <c r="C39" s="70">
        <f t="shared" si="73"/>
        <v>0.1448261814231396</v>
      </c>
      <c r="D39" s="70">
        <f t="shared" si="74"/>
        <v>0.13509516460905349</v>
      </c>
      <c r="E39" s="70">
        <f t="shared" si="75"/>
        <v>0.12827467176231278</v>
      </c>
      <c r="F39" s="70">
        <f t="shared" si="76"/>
        <v>0.13160345148674654</v>
      </c>
      <c r="G39" s="70">
        <f t="shared" si="77"/>
        <v>0.13400750492908478</v>
      </c>
      <c r="H39" s="70">
        <f t="shared" si="78"/>
        <v>0.12752681182970427</v>
      </c>
      <c r="I39" s="70">
        <f t="shared" si="79"/>
        <v>0.12822517591868648</v>
      </c>
      <c r="J39" s="70">
        <f t="shared" si="80"/>
        <v>0.12976050255202198</v>
      </c>
      <c r="K39" s="70">
        <f t="shared" si="81"/>
        <v>0.12794483815361041</v>
      </c>
      <c r="L39" s="70">
        <f t="shared" si="82"/>
        <v>0.12423069602182603</v>
      </c>
      <c r="M39" s="70">
        <f t="shared" si="83"/>
        <v>0.13219294384001007</v>
      </c>
    </row>
    <row r="40" spans="1:13" x14ac:dyDescent="0.2">
      <c r="A40" s="33" t="s">
        <v>68</v>
      </c>
      <c r="B40" s="70">
        <f t="shared" si="72"/>
        <v>7.2049859598657631E-2</v>
      </c>
      <c r="C40" s="70">
        <f t="shared" si="73"/>
        <v>7.482346550787615E-2</v>
      </c>
      <c r="D40" s="70">
        <f t="shared" si="74"/>
        <v>7.3045267489711935E-2</v>
      </c>
      <c r="E40" s="70">
        <f t="shared" si="75"/>
        <v>7.156506194908463E-2</v>
      </c>
      <c r="F40" s="70">
        <f t="shared" si="76"/>
        <v>7.4864982308026573E-2</v>
      </c>
      <c r="G40" s="70">
        <f t="shared" si="77"/>
        <v>7.8865356484131524E-2</v>
      </c>
      <c r="H40" s="70">
        <f t="shared" si="78"/>
        <v>8.6642833929151772E-2</v>
      </c>
      <c r="I40" s="70">
        <f t="shared" si="79"/>
        <v>8.9588219963513155E-2</v>
      </c>
      <c r="J40" s="70">
        <f t="shared" si="80"/>
        <v>9.291977489857349E-2</v>
      </c>
      <c r="K40" s="70">
        <f t="shared" si="81"/>
        <v>9.2319479027006324E-2</v>
      </c>
      <c r="L40" s="70">
        <f t="shared" si="82"/>
        <v>9.3141298140980905E-2</v>
      </c>
      <c r="M40" s="70">
        <f t="shared" si="83"/>
        <v>9.0560342116847992E-2</v>
      </c>
    </row>
    <row r="61" spans="1:6" ht="12.75" customHeight="1" x14ac:dyDescent="0.2">
      <c r="A61" s="137" t="s">
        <v>146</v>
      </c>
      <c r="B61" s="137"/>
      <c r="C61" s="137"/>
      <c r="D61" s="137"/>
      <c r="E61" s="137"/>
      <c r="F61" s="137"/>
    </row>
    <row r="62" spans="1:6" x14ac:dyDescent="0.2">
      <c r="A62" s="137"/>
      <c r="B62" s="137"/>
      <c r="C62" s="137"/>
      <c r="D62" s="137"/>
      <c r="E62" s="137"/>
      <c r="F62" s="137"/>
    </row>
    <row r="63" spans="1:6" x14ac:dyDescent="0.2">
      <c r="A63" s="56"/>
      <c r="B63" s="56"/>
      <c r="C63" s="56"/>
      <c r="D63" s="56"/>
    </row>
  </sheetData>
  <mergeCells count="64">
    <mergeCell ref="A8:A9"/>
    <mergeCell ref="A22:A23"/>
    <mergeCell ref="A3:G4"/>
    <mergeCell ref="A61:F62"/>
    <mergeCell ref="N22:O22"/>
    <mergeCell ref="B22:C22"/>
    <mergeCell ref="D22:E22"/>
    <mergeCell ref="F22:G22"/>
    <mergeCell ref="H22:I22"/>
    <mergeCell ref="J22:K22"/>
    <mergeCell ref="L22:M22"/>
    <mergeCell ref="B8:C8"/>
    <mergeCell ref="D8:E8"/>
    <mergeCell ref="F8:G8"/>
    <mergeCell ref="B7:G7"/>
    <mergeCell ref="H7:M7"/>
    <mergeCell ref="H8:I8"/>
    <mergeCell ref="J8:K8"/>
    <mergeCell ref="L8:M8"/>
    <mergeCell ref="P22:Q22"/>
    <mergeCell ref="N7:S7"/>
    <mergeCell ref="N8:O8"/>
    <mergeCell ref="P8:Q8"/>
    <mergeCell ref="R8:S8"/>
    <mergeCell ref="BP7:BU7"/>
    <mergeCell ref="BP8:BQ8"/>
    <mergeCell ref="BR8:BS8"/>
    <mergeCell ref="BT8:BU8"/>
    <mergeCell ref="R22:S22"/>
    <mergeCell ref="T22:U22"/>
    <mergeCell ref="V22:W22"/>
    <mergeCell ref="X22:Y22"/>
    <mergeCell ref="BD7:BI7"/>
    <mergeCell ref="BD8:BE8"/>
    <mergeCell ref="BF8:BG8"/>
    <mergeCell ref="BH8:BI8"/>
    <mergeCell ref="AZ8:BA8"/>
    <mergeCell ref="BB8:BC8"/>
    <mergeCell ref="AF7:AK7"/>
    <mergeCell ref="BJ7:BO7"/>
    <mergeCell ref="BJ8:BK8"/>
    <mergeCell ref="BL8:BM8"/>
    <mergeCell ref="BN8:BO8"/>
    <mergeCell ref="AR7:AW7"/>
    <mergeCell ref="AR8:AS8"/>
    <mergeCell ref="AT8:AU8"/>
    <mergeCell ref="AV8:AW8"/>
    <mergeCell ref="AX7:BC7"/>
    <mergeCell ref="AX8:AY8"/>
    <mergeCell ref="AF8:AG8"/>
    <mergeCell ref="AH8:AI8"/>
    <mergeCell ref="AJ8:AK8"/>
    <mergeCell ref="AL7:AQ7"/>
    <mergeCell ref="AL8:AM8"/>
    <mergeCell ref="AN8:AO8"/>
    <mergeCell ref="AP8:AQ8"/>
    <mergeCell ref="Z7:AE7"/>
    <mergeCell ref="Z8:AA8"/>
    <mergeCell ref="AB8:AC8"/>
    <mergeCell ref="AD8:AE8"/>
    <mergeCell ref="T7:Y7"/>
    <mergeCell ref="T8:U8"/>
    <mergeCell ref="V8:W8"/>
    <mergeCell ref="X8:Y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7"/>
  <sheetViews>
    <sheetView zoomScaleNormal="100" workbookViewId="0">
      <selection activeCell="A9" sqref="A9:A20"/>
    </sheetView>
  </sheetViews>
  <sheetFormatPr baseColWidth="10" defaultColWidth="33" defaultRowHeight="12.75" x14ac:dyDescent="0.2"/>
  <cols>
    <col min="1" max="1" width="7.42578125" style="24" bestFit="1" customWidth="1"/>
    <col min="2" max="2" width="55.42578125" style="24" customWidth="1"/>
    <col min="3" max="3" width="17.28515625" style="24" bestFit="1" customWidth="1"/>
    <col min="4" max="4" width="14.42578125" style="24" customWidth="1"/>
    <col min="5" max="5" width="13.5703125" style="24" bestFit="1" customWidth="1"/>
    <col min="6" max="6" width="14" style="24" customWidth="1"/>
    <col min="7" max="7" width="10.140625" style="24" bestFit="1" customWidth="1"/>
    <col min="8" max="8" width="16.5703125" style="24" customWidth="1"/>
    <col min="9" max="16384" width="33" style="24"/>
  </cols>
  <sheetData>
    <row r="1" spans="1:8" ht="15.75" x14ac:dyDescent="0.25">
      <c r="A1" s="25" t="s">
        <v>105</v>
      </c>
    </row>
    <row r="2" spans="1:8" ht="15.75" x14ac:dyDescent="0.25">
      <c r="A2" s="25"/>
    </row>
    <row r="3" spans="1:8" ht="17.25" customHeight="1" x14ac:dyDescent="0.2">
      <c r="A3" s="129" t="s">
        <v>158</v>
      </c>
      <c r="B3" s="129"/>
      <c r="C3" s="129"/>
      <c r="D3" s="129"/>
      <c r="E3" s="129"/>
    </row>
    <row r="4" spans="1:8" x14ac:dyDescent="0.2">
      <c r="A4" s="129"/>
      <c r="B4" s="129"/>
      <c r="C4" s="129"/>
      <c r="D4" s="129"/>
      <c r="E4" s="129"/>
    </row>
    <row r="7" spans="1:8" x14ac:dyDescent="0.2">
      <c r="A7" s="145" t="s">
        <v>159</v>
      </c>
      <c r="B7" s="145"/>
      <c r="C7" s="145"/>
      <c r="D7" s="145"/>
      <c r="E7" s="145"/>
      <c r="F7" s="145"/>
      <c r="G7" s="145"/>
      <c r="H7" s="145"/>
    </row>
    <row r="8" spans="1:8" x14ac:dyDescent="0.2">
      <c r="A8" s="45"/>
      <c r="B8" s="42"/>
      <c r="C8" s="145" t="s">
        <v>26</v>
      </c>
      <c r="D8" s="145"/>
      <c r="E8" s="145" t="s">
        <v>27</v>
      </c>
      <c r="F8" s="145"/>
      <c r="G8" s="145" t="s">
        <v>58</v>
      </c>
      <c r="H8" s="145"/>
    </row>
    <row r="9" spans="1:8" ht="25.5" x14ac:dyDescent="0.2">
      <c r="A9" s="43" t="s">
        <v>84</v>
      </c>
      <c r="B9" s="30" t="s">
        <v>85</v>
      </c>
      <c r="C9" s="46" t="s">
        <v>45</v>
      </c>
      <c r="D9" s="30" t="s">
        <v>86</v>
      </c>
      <c r="E9" s="46" t="s">
        <v>47</v>
      </c>
      <c r="F9" s="30" t="s">
        <v>87</v>
      </c>
      <c r="G9" s="46" t="s">
        <v>49</v>
      </c>
      <c r="H9" s="30" t="s">
        <v>50</v>
      </c>
    </row>
    <row r="10" spans="1:8" x14ac:dyDescent="0.2">
      <c r="A10" s="44" t="s">
        <v>88</v>
      </c>
      <c r="B10" s="105" t="s">
        <v>147</v>
      </c>
      <c r="C10" s="116">
        <v>2264</v>
      </c>
      <c r="D10" s="117">
        <f>C10/G10</f>
        <v>8.7973576840878184E-2</v>
      </c>
      <c r="E10" s="116">
        <v>23471</v>
      </c>
      <c r="F10" s="117">
        <f>E10/G10</f>
        <v>0.91202642315912186</v>
      </c>
      <c r="G10" s="116">
        <f>C10+E10</f>
        <v>25735</v>
      </c>
      <c r="H10" s="35">
        <f>G10/$G$20</f>
        <v>0.28566195650967374</v>
      </c>
    </row>
    <row r="11" spans="1:8" x14ac:dyDescent="0.2">
      <c r="A11" s="44" t="s">
        <v>89</v>
      </c>
      <c r="B11" s="115" t="s">
        <v>148</v>
      </c>
      <c r="C11" s="116">
        <v>3837</v>
      </c>
      <c r="D11" s="117">
        <f>C11/G11</f>
        <v>0.17745814448247155</v>
      </c>
      <c r="E11" s="116">
        <v>17785</v>
      </c>
      <c r="F11" s="117">
        <f>E11/G11</f>
        <v>0.82254185551752845</v>
      </c>
      <c r="G11" s="116">
        <f>C11+E11</f>
        <v>21622</v>
      </c>
      <c r="H11" s="100">
        <f t="shared" ref="H11:H18" si="0">G11/$G$20</f>
        <v>0.24000710408595943</v>
      </c>
    </row>
    <row r="12" spans="1:8" x14ac:dyDescent="0.2">
      <c r="A12" s="44" t="s">
        <v>90</v>
      </c>
      <c r="B12" s="115" t="s">
        <v>149</v>
      </c>
      <c r="C12" s="116">
        <v>3761</v>
      </c>
      <c r="D12" s="117">
        <f t="shared" ref="D12:D20" si="1">C12/G12</f>
        <v>0.25294236330620756</v>
      </c>
      <c r="E12" s="116">
        <v>11108</v>
      </c>
      <c r="F12" s="117">
        <f t="shared" ref="F12:F20" si="2">E12/G12</f>
        <v>0.74705763669379244</v>
      </c>
      <c r="G12" s="116">
        <f t="shared" ref="G12:G19" si="3">C12+E12</f>
        <v>14869</v>
      </c>
      <c r="H12" s="100">
        <f t="shared" si="0"/>
        <v>0.16504789707955467</v>
      </c>
    </row>
    <row r="13" spans="1:8" x14ac:dyDescent="0.2">
      <c r="A13" s="44" t="s">
        <v>91</v>
      </c>
      <c r="B13" s="105" t="s">
        <v>150</v>
      </c>
      <c r="C13" s="116">
        <v>4003</v>
      </c>
      <c r="D13" s="117">
        <f t="shared" si="1"/>
        <v>0.59180958013010054</v>
      </c>
      <c r="E13" s="116">
        <v>2761</v>
      </c>
      <c r="F13" s="117">
        <f t="shared" si="2"/>
        <v>0.40819041986989946</v>
      </c>
      <c r="G13" s="116">
        <f t="shared" si="3"/>
        <v>6764</v>
      </c>
      <c r="H13" s="100">
        <f t="shared" si="0"/>
        <v>7.5081308483832654E-2</v>
      </c>
    </row>
    <row r="14" spans="1:8" x14ac:dyDescent="0.2">
      <c r="A14" s="44" t="s">
        <v>92</v>
      </c>
      <c r="B14" s="105" t="s">
        <v>151</v>
      </c>
      <c r="C14" s="116">
        <v>4101</v>
      </c>
      <c r="D14" s="117">
        <f>C14/G14</f>
        <v>0.63072900645955088</v>
      </c>
      <c r="E14" s="116">
        <v>2401</v>
      </c>
      <c r="F14" s="117">
        <f t="shared" si="2"/>
        <v>0.36927099354044907</v>
      </c>
      <c r="G14" s="116">
        <f t="shared" si="3"/>
        <v>6502</v>
      </c>
      <c r="H14" s="100">
        <f>G14/$G$20</f>
        <v>7.217307329418686E-2</v>
      </c>
    </row>
    <row r="15" spans="1:8" x14ac:dyDescent="0.2">
      <c r="A15" s="44" t="s">
        <v>93</v>
      </c>
      <c r="B15" s="115" t="s">
        <v>152</v>
      </c>
      <c r="C15" s="116">
        <v>5551</v>
      </c>
      <c r="D15" s="117">
        <f t="shared" si="1"/>
        <v>0.97660098522167482</v>
      </c>
      <c r="E15" s="116">
        <v>133</v>
      </c>
      <c r="F15" s="117">
        <f t="shared" si="2"/>
        <v>2.3399014778325122E-2</v>
      </c>
      <c r="G15" s="116">
        <f t="shared" si="3"/>
        <v>5684</v>
      </c>
      <c r="H15" s="100">
        <f t="shared" si="0"/>
        <v>6.3093163427277471E-2</v>
      </c>
    </row>
    <row r="16" spans="1:8" x14ac:dyDescent="0.2">
      <c r="A16" s="44" t="s">
        <v>94</v>
      </c>
      <c r="B16" s="115" t="s">
        <v>153</v>
      </c>
      <c r="C16" s="116">
        <v>2871</v>
      </c>
      <c r="D16" s="117">
        <f t="shared" si="1"/>
        <v>0.95350381932912653</v>
      </c>
      <c r="E16" s="116">
        <v>140</v>
      </c>
      <c r="F16" s="117">
        <f t="shared" si="2"/>
        <v>4.6496180670873466E-2</v>
      </c>
      <c r="G16" s="116">
        <f t="shared" si="3"/>
        <v>3011</v>
      </c>
      <c r="H16" s="100">
        <f t="shared" si="0"/>
        <v>3.3422504412303392E-2</v>
      </c>
    </row>
    <row r="17" spans="1:8" x14ac:dyDescent="0.2">
      <c r="A17" s="44" t="s">
        <v>95</v>
      </c>
      <c r="B17" s="115" t="s">
        <v>154</v>
      </c>
      <c r="C17" s="116">
        <v>2079</v>
      </c>
      <c r="D17" s="117">
        <f t="shared" si="1"/>
        <v>0.73204225352112673</v>
      </c>
      <c r="E17" s="116">
        <v>761</v>
      </c>
      <c r="F17" s="117">
        <f t="shared" si="2"/>
        <v>0.26795774647887322</v>
      </c>
      <c r="G17" s="116">
        <f t="shared" si="3"/>
        <v>2840</v>
      </c>
      <c r="H17" s="100">
        <f>G17/$G$20</f>
        <v>3.1524381445015487E-2</v>
      </c>
    </row>
    <row r="18" spans="1:8" x14ac:dyDescent="0.2">
      <c r="A18" s="44" t="s">
        <v>96</v>
      </c>
      <c r="B18" s="115" t="s">
        <v>155</v>
      </c>
      <c r="C18" s="116">
        <v>448</v>
      </c>
      <c r="D18" s="117">
        <f>C18/G18</f>
        <v>0.28828828828828829</v>
      </c>
      <c r="E18" s="116">
        <v>1106</v>
      </c>
      <c r="F18" s="117">
        <f>E18/G18</f>
        <v>0.71171171171171166</v>
      </c>
      <c r="G18" s="116">
        <f t="shared" si="3"/>
        <v>1554</v>
      </c>
      <c r="H18" s="100">
        <f t="shared" si="0"/>
        <v>1.7249608720265514E-2</v>
      </c>
    </row>
    <row r="19" spans="1:8" x14ac:dyDescent="0.2">
      <c r="A19" s="43" t="s">
        <v>97</v>
      </c>
      <c r="B19" s="115" t="s">
        <v>156</v>
      </c>
      <c r="C19" s="116">
        <v>1067</v>
      </c>
      <c r="D19" s="117">
        <f t="shared" si="1"/>
        <v>0.70755968169761274</v>
      </c>
      <c r="E19" s="116">
        <v>441</v>
      </c>
      <c r="F19" s="117">
        <f t="shared" si="2"/>
        <v>0.29244031830238726</v>
      </c>
      <c r="G19" s="116">
        <f t="shared" si="3"/>
        <v>1508</v>
      </c>
      <c r="H19" s="100">
        <f>G19/$G$20</f>
        <v>1.6739002541930757E-2</v>
      </c>
    </row>
    <row r="20" spans="1:8" ht="15" x14ac:dyDescent="0.25">
      <c r="A20" s="32"/>
      <c r="B20" s="33" t="s">
        <v>110</v>
      </c>
      <c r="C20" s="119">
        <f>SUM(C10:C19)</f>
        <v>29982</v>
      </c>
      <c r="D20" s="120">
        <f t="shared" si="1"/>
        <v>0.33280422693114586</v>
      </c>
      <c r="E20" s="119">
        <f>SUM(E10:E19)</f>
        <v>60107</v>
      </c>
      <c r="F20" s="120">
        <f t="shared" si="2"/>
        <v>0.66719577306885414</v>
      </c>
      <c r="G20" s="119">
        <f>SUM(G10:G19)</f>
        <v>90089</v>
      </c>
      <c r="H20" s="120">
        <f>G20/$G$20</f>
        <v>1</v>
      </c>
    </row>
    <row r="42" spans="2:7" ht="12.75" customHeight="1" x14ac:dyDescent="0.2">
      <c r="F42" s="56"/>
      <c r="G42" s="56"/>
    </row>
    <row r="43" spans="2:7" x14ac:dyDescent="0.2">
      <c r="F43" s="56"/>
      <c r="G43" s="56"/>
    </row>
    <row r="44" spans="2:7" ht="36" customHeight="1" x14ac:dyDescent="0.2">
      <c r="B44" s="56"/>
      <c r="C44" s="56"/>
      <c r="D44" s="56"/>
      <c r="E44" s="56"/>
      <c r="F44" s="56"/>
      <c r="G44" s="56"/>
    </row>
    <row r="46" spans="2:7" x14ac:dyDescent="0.2">
      <c r="B46" s="137" t="s">
        <v>160</v>
      </c>
      <c r="C46" s="137"/>
      <c r="D46" s="137"/>
      <c r="E46" s="137"/>
    </row>
    <row r="47" spans="2:7" x14ac:dyDescent="0.2">
      <c r="B47" s="137"/>
      <c r="C47" s="137"/>
      <c r="D47" s="137"/>
      <c r="E47" s="137"/>
    </row>
  </sheetData>
  <mergeCells count="6">
    <mergeCell ref="B46:E47"/>
    <mergeCell ref="A3:E4"/>
    <mergeCell ref="A7:H7"/>
    <mergeCell ref="C8:D8"/>
    <mergeCell ref="E8:F8"/>
    <mergeCell ref="G8:H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58"/>
  <sheetViews>
    <sheetView workbookViewId="0">
      <selection activeCell="R25" sqref="R25"/>
    </sheetView>
  </sheetViews>
  <sheetFormatPr baseColWidth="10" defaultRowHeight="12.75" x14ac:dyDescent="0.2"/>
  <cols>
    <col min="1" max="1" width="6.85546875" style="59" customWidth="1"/>
    <col min="2" max="2" width="53.5703125" style="24" customWidth="1"/>
    <col min="3" max="16384" width="11.42578125" style="24"/>
  </cols>
  <sheetData>
    <row r="1" spans="1:41" s="59" customFormat="1" ht="15.75" x14ac:dyDescent="0.25">
      <c r="B1" s="83" t="s">
        <v>105</v>
      </c>
    </row>
    <row r="2" spans="1:41" s="59" customFormat="1" x14ac:dyDescent="0.2"/>
    <row r="3" spans="1:41" s="59" customFormat="1" x14ac:dyDescent="0.2"/>
    <row r="4" spans="1:41" s="59" customFormat="1" ht="16.5" customHeight="1" x14ac:dyDescent="0.25">
      <c r="B4" s="126" t="s">
        <v>162</v>
      </c>
      <c r="C4" s="126"/>
      <c r="D4" s="126"/>
      <c r="E4" s="65"/>
      <c r="F4" s="65"/>
    </row>
    <row r="5" spans="1:41" s="59" customFormat="1" ht="12.75" customHeight="1" x14ac:dyDescent="0.25">
      <c r="B5" s="65"/>
      <c r="C5" s="65"/>
      <c r="D5" s="65"/>
      <c r="E5" s="65"/>
      <c r="F5" s="65"/>
    </row>
    <row r="7" spans="1:41" ht="15" x14ac:dyDescent="0.25">
      <c r="A7" s="87"/>
      <c r="B7" s="153" t="s">
        <v>107</v>
      </c>
      <c r="C7" s="149" t="s">
        <v>22</v>
      </c>
      <c r="D7" s="149"/>
      <c r="E7" s="149"/>
      <c r="F7" s="149" t="s">
        <v>40</v>
      </c>
      <c r="G7" s="149"/>
      <c r="H7" s="149"/>
      <c r="I7" s="149" t="s">
        <v>39</v>
      </c>
      <c r="J7" s="149"/>
      <c r="K7" s="149"/>
      <c r="L7" s="149" t="s">
        <v>38</v>
      </c>
      <c r="M7" s="149"/>
      <c r="N7" s="149"/>
      <c r="O7" s="149" t="s">
        <v>37</v>
      </c>
      <c r="P7" s="149"/>
      <c r="Q7" s="149"/>
      <c r="R7" s="149" t="s">
        <v>36</v>
      </c>
      <c r="S7" s="149"/>
      <c r="T7" s="149"/>
      <c r="U7" s="149" t="s">
        <v>35</v>
      </c>
      <c r="V7" s="149"/>
      <c r="W7" s="149"/>
      <c r="X7" s="149" t="s">
        <v>34</v>
      </c>
      <c r="Y7" s="149"/>
      <c r="Z7" s="149"/>
      <c r="AA7" s="149" t="s">
        <v>33</v>
      </c>
      <c r="AB7" s="149"/>
      <c r="AC7" s="149"/>
      <c r="AD7" s="149" t="s">
        <v>32</v>
      </c>
      <c r="AE7" s="149"/>
      <c r="AF7" s="149"/>
      <c r="AG7" s="149" t="s">
        <v>31</v>
      </c>
      <c r="AH7" s="149"/>
      <c r="AI7" s="149"/>
      <c r="AJ7" s="149" t="s">
        <v>30</v>
      </c>
      <c r="AK7" s="149"/>
      <c r="AL7" s="149"/>
      <c r="AM7" s="58"/>
      <c r="AN7" s="58"/>
      <c r="AO7" s="58"/>
    </row>
    <row r="8" spans="1:41" x14ac:dyDescent="0.2">
      <c r="A8" s="43" t="s">
        <v>84</v>
      </c>
      <c r="B8" s="153"/>
      <c r="C8" s="60" t="s">
        <v>44</v>
      </c>
      <c r="D8" s="60" t="s">
        <v>2</v>
      </c>
      <c r="E8" s="60" t="s">
        <v>3</v>
      </c>
      <c r="F8" s="60" t="s">
        <v>44</v>
      </c>
      <c r="G8" s="60" t="s">
        <v>2</v>
      </c>
      <c r="H8" s="60" t="s">
        <v>3</v>
      </c>
      <c r="I8" s="60" t="s">
        <v>44</v>
      </c>
      <c r="J8" s="60" t="s">
        <v>2</v>
      </c>
      <c r="K8" s="60" t="s">
        <v>3</v>
      </c>
      <c r="L8" s="60" t="s">
        <v>44</v>
      </c>
      <c r="M8" s="60" t="s">
        <v>2</v>
      </c>
      <c r="N8" s="60" t="s">
        <v>3</v>
      </c>
      <c r="O8" s="60" t="s">
        <v>44</v>
      </c>
      <c r="P8" s="60" t="s">
        <v>2</v>
      </c>
      <c r="Q8" s="60" t="s">
        <v>3</v>
      </c>
      <c r="R8" s="60" t="s">
        <v>44</v>
      </c>
      <c r="S8" s="60" t="s">
        <v>2</v>
      </c>
      <c r="T8" s="60" t="s">
        <v>3</v>
      </c>
      <c r="U8" s="60" t="s">
        <v>44</v>
      </c>
      <c r="V8" s="60" t="s">
        <v>2</v>
      </c>
      <c r="W8" s="60" t="s">
        <v>3</v>
      </c>
      <c r="X8" s="60" t="s">
        <v>44</v>
      </c>
      <c r="Y8" s="60" t="s">
        <v>2</v>
      </c>
      <c r="Z8" s="60" t="s">
        <v>3</v>
      </c>
      <c r="AA8" s="60" t="s">
        <v>44</v>
      </c>
      <c r="AB8" s="60" t="s">
        <v>2</v>
      </c>
      <c r="AC8" s="60" t="s">
        <v>3</v>
      </c>
      <c r="AD8" s="60" t="s">
        <v>44</v>
      </c>
      <c r="AE8" s="60" t="s">
        <v>2</v>
      </c>
      <c r="AF8" s="60" t="s">
        <v>3</v>
      </c>
      <c r="AG8" s="60" t="s">
        <v>44</v>
      </c>
      <c r="AH8" s="60" t="s">
        <v>2</v>
      </c>
      <c r="AI8" s="60" t="s">
        <v>3</v>
      </c>
      <c r="AJ8" s="60" t="s">
        <v>44</v>
      </c>
      <c r="AK8" s="60" t="s">
        <v>2</v>
      </c>
      <c r="AL8" s="60" t="s">
        <v>3</v>
      </c>
      <c r="AM8" s="59"/>
      <c r="AN8" s="59"/>
      <c r="AO8" s="59"/>
    </row>
    <row r="9" spans="1:41" ht="15" x14ac:dyDescent="0.25">
      <c r="A9" s="44" t="s">
        <v>88</v>
      </c>
      <c r="B9" s="105" t="s">
        <v>147</v>
      </c>
      <c r="C9" s="37">
        <v>181</v>
      </c>
      <c r="D9" s="37">
        <v>1874</v>
      </c>
      <c r="E9" s="118">
        <f>C9+D9</f>
        <v>2055</v>
      </c>
      <c r="F9" s="37">
        <v>181</v>
      </c>
      <c r="G9" s="37">
        <v>1879</v>
      </c>
      <c r="H9" s="118">
        <f>F9+G9</f>
        <v>2060</v>
      </c>
      <c r="I9" s="37">
        <v>187</v>
      </c>
      <c r="J9" s="37">
        <v>1935</v>
      </c>
      <c r="K9" s="118">
        <f>I9+J9</f>
        <v>2122</v>
      </c>
      <c r="L9" s="37">
        <v>195</v>
      </c>
      <c r="M9" s="37">
        <v>1973</v>
      </c>
      <c r="N9" s="118">
        <f>L9+M9</f>
        <v>2168</v>
      </c>
      <c r="O9" s="37">
        <v>192</v>
      </c>
      <c r="P9" s="37">
        <v>1981</v>
      </c>
      <c r="Q9" s="118">
        <f>O9+P9</f>
        <v>2173</v>
      </c>
      <c r="R9" s="37">
        <v>182</v>
      </c>
      <c r="S9" s="37">
        <v>1980</v>
      </c>
      <c r="T9" s="118">
        <f>R9+S9</f>
        <v>2162</v>
      </c>
      <c r="U9" s="37">
        <v>189</v>
      </c>
      <c r="V9" s="37">
        <v>1931</v>
      </c>
      <c r="W9" s="118">
        <f>U9+V9</f>
        <v>2120</v>
      </c>
      <c r="X9" s="37">
        <v>191</v>
      </c>
      <c r="Y9" s="37">
        <v>1936</v>
      </c>
      <c r="Z9" s="118">
        <f>X9+Y9</f>
        <v>2127</v>
      </c>
      <c r="AA9" s="37">
        <v>185</v>
      </c>
      <c r="AB9" s="37">
        <v>1957</v>
      </c>
      <c r="AC9" s="118">
        <f>AA9+AB9</f>
        <v>2142</v>
      </c>
      <c r="AD9" s="37">
        <v>196</v>
      </c>
      <c r="AE9" s="37">
        <v>1995</v>
      </c>
      <c r="AF9" s="118">
        <f>AD9+AE9</f>
        <v>2191</v>
      </c>
      <c r="AG9" s="37">
        <v>191</v>
      </c>
      <c r="AH9" s="37">
        <v>2006</v>
      </c>
      <c r="AI9" s="118">
        <f>AG9+AH9</f>
        <v>2197</v>
      </c>
      <c r="AJ9" s="37">
        <v>194</v>
      </c>
      <c r="AK9" s="37">
        <v>2024</v>
      </c>
      <c r="AL9" s="118">
        <f>AJ9+AK9</f>
        <v>2218</v>
      </c>
      <c r="AM9" s="58"/>
      <c r="AN9" s="58"/>
      <c r="AO9" s="58"/>
    </row>
    <row r="10" spans="1:41" ht="15" x14ac:dyDescent="0.25">
      <c r="A10" s="44" t="s">
        <v>89</v>
      </c>
      <c r="B10" s="115" t="s">
        <v>148</v>
      </c>
      <c r="C10" s="37">
        <v>300</v>
      </c>
      <c r="D10" s="37">
        <v>1388</v>
      </c>
      <c r="E10" s="118">
        <f t="shared" ref="E10:E18" si="0">C10+D10</f>
        <v>1688</v>
      </c>
      <c r="F10" s="37">
        <v>301</v>
      </c>
      <c r="G10" s="37">
        <v>1432</v>
      </c>
      <c r="H10" s="118">
        <f t="shared" ref="H10:H18" si="1">F10+G10</f>
        <v>1733</v>
      </c>
      <c r="I10" s="37">
        <v>332</v>
      </c>
      <c r="J10" s="37">
        <v>1498</v>
      </c>
      <c r="K10" s="118">
        <f t="shared" ref="K10:K18" si="2">I10+J10</f>
        <v>1830</v>
      </c>
      <c r="L10" s="37">
        <v>349</v>
      </c>
      <c r="M10" s="37">
        <v>1546</v>
      </c>
      <c r="N10" s="118">
        <f t="shared" ref="N10:N18" si="3">L10+M10</f>
        <v>1895</v>
      </c>
      <c r="O10" s="37">
        <v>349</v>
      </c>
      <c r="P10" s="37">
        <v>1567</v>
      </c>
      <c r="Q10" s="118">
        <f t="shared" ref="Q10:Q18" si="4">O10+P10</f>
        <v>1916</v>
      </c>
      <c r="R10" s="37">
        <v>335</v>
      </c>
      <c r="S10" s="37">
        <v>1511</v>
      </c>
      <c r="T10" s="118">
        <f t="shared" ref="T10:T18" si="5">R10+S10</f>
        <v>1846</v>
      </c>
      <c r="U10" s="37">
        <v>315</v>
      </c>
      <c r="V10" s="37">
        <v>1449</v>
      </c>
      <c r="W10" s="118">
        <f t="shared" ref="W10:W18" si="6">U10+V10</f>
        <v>1764</v>
      </c>
      <c r="X10" s="37">
        <v>304</v>
      </c>
      <c r="Y10" s="37">
        <v>1462</v>
      </c>
      <c r="Z10" s="118">
        <f t="shared" ref="Z10:Z18" si="7">X10+Y10</f>
        <v>1766</v>
      </c>
      <c r="AA10" s="37">
        <v>304</v>
      </c>
      <c r="AB10" s="37">
        <v>1455</v>
      </c>
      <c r="AC10" s="118">
        <f t="shared" ref="AC10:AC18" si="8">AA10+AB10</f>
        <v>1759</v>
      </c>
      <c r="AD10" s="37">
        <v>313</v>
      </c>
      <c r="AE10" s="37">
        <v>1489</v>
      </c>
      <c r="AF10" s="118">
        <f t="shared" ref="AF10:AF18" si="9">AD10+AE10</f>
        <v>1802</v>
      </c>
      <c r="AG10" s="37">
        <v>316</v>
      </c>
      <c r="AH10" s="37">
        <v>1506</v>
      </c>
      <c r="AI10" s="118">
        <f t="shared" ref="AI10:AI18" si="10">AG10+AH10</f>
        <v>1822</v>
      </c>
      <c r="AJ10" s="37">
        <v>319</v>
      </c>
      <c r="AK10" s="37">
        <v>1482</v>
      </c>
      <c r="AL10" s="118">
        <f t="shared" ref="AL10:AL18" si="11">AJ10+AK10</f>
        <v>1801</v>
      </c>
      <c r="AM10" s="58"/>
      <c r="AN10" s="58"/>
      <c r="AO10" s="58"/>
    </row>
    <row r="11" spans="1:41" ht="15" x14ac:dyDescent="0.25">
      <c r="A11" s="44" t="s">
        <v>90</v>
      </c>
      <c r="B11" s="115" t="s">
        <v>149</v>
      </c>
      <c r="C11" s="37">
        <v>299</v>
      </c>
      <c r="D11" s="37">
        <v>913</v>
      </c>
      <c r="E11" s="118">
        <f t="shared" si="0"/>
        <v>1212</v>
      </c>
      <c r="F11" s="37">
        <v>298</v>
      </c>
      <c r="G11" s="37">
        <v>927</v>
      </c>
      <c r="H11" s="118">
        <f t="shared" si="1"/>
        <v>1225</v>
      </c>
      <c r="I11" s="37">
        <v>318</v>
      </c>
      <c r="J11" s="37">
        <v>942</v>
      </c>
      <c r="K11" s="118">
        <f t="shared" si="2"/>
        <v>1260</v>
      </c>
      <c r="L11" s="37">
        <v>342</v>
      </c>
      <c r="M11" s="37">
        <v>970</v>
      </c>
      <c r="N11" s="118">
        <f t="shared" si="3"/>
        <v>1312</v>
      </c>
      <c r="O11" s="37">
        <v>343</v>
      </c>
      <c r="P11" s="37">
        <v>967</v>
      </c>
      <c r="Q11" s="118">
        <f t="shared" si="4"/>
        <v>1310</v>
      </c>
      <c r="R11" s="37">
        <v>313</v>
      </c>
      <c r="S11" s="37">
        <v>958</v>
      </c>
      <c r="T11" s="118">
        <f t="shared" si="5"/>
        <v>1271</v>
      </c>
      <c r="U11" s="37">
        <v>299</v>
      </c>
      <c r="V11" s="37">
        <v>908</v>
      </c>
      <c r="W11" s="118">
        <f t="shared" si="6"/>
        <v>1207</v>
      </c>
      <c r="X11" s="37">
        <v>293</v>
      </c>
      <c r="Y11" s="37">
        <v>904</v>
      </c>
      <c r="Z11" s="118">
        <f t="shared" si="7"/>
        <v>1197</v>
      </c>
      <c r="AA11" s="37">
        <v>303</v>
      </c>
      <c r="AB11" s="37">
        <v>907</v>
      </c>
      <c r="AC11" s="118">
        <f t="shared" si="8"/>
        <v>1210</v>
      </c>
      <c r="AD11" s="37">
        <v>317</v>
      </c>
      <c r="AE11" s="37">
        <v>917</v>
      </c>
      <c r="AF11" s="118">
        <f t="shared" si="9"/>
        <v>1234</v>
      </c>
      <c r="AG11" s="37">
        <v>315</v>
      </c>
      <c r="AH11" s="37">
        <v>909</v>
      </c>
      <c r="AI11" s="118">
        <f t="shared" si="10"/>
        <v>1224</v>
      </c>
      <c r="AJ11" s="37">
        <v>321</v>
      </c>
      <c r="AK11" s="37">
        <v>886</v>
      </c>
      <c r="AL11" s="118">
        <f t="shared" si="11"/>
        <v>1207</v>
      </c>
      <c r="AM11" s="58"/>
      <c r="AN11" s="58"/>
      <c r="AO11" s="58"/>
    </row>
    <row r="12" spans="1:41" ht="15" x14ac:dyDescent="0.25">
      <c r="A12" s="44" t="s">
        <v>91</v>
      </c>
      <c r="B12" s="105" t="s">
        <v>150</v>
      </c>
      <c r="C12" s="37">
        <v>321</v>
      </c>
      <c r="D12" s="37">
        <v>222</v>
      </c>
      <c r="E12" s="118">
        <f t="shared" si="0"/>
        <v>543</v>
      </c>
      <c r="F12" s="37">
        <v>316</v>
      </c>
      <c r="G12" s="37">
        <v>218</v>
      </c>
      <c r="H12" s="118">
        <f t="shared" si="1"/>
        <v>534</v>
      </c>
      <c r="I12" s="37">
        <v>331</v>
      </c>
      <c r="J12" s="37">
        <v>221</v>
      </c>
      <c r="K12" s="118">
        <f t="shared" si="2"/>
        <v>552</v>
      </c>
      <c r="L12" s="37">
        <v>373</v>
      </c>
      <c r="M12" s="37">
        <v>219</v>
      </c>
      <c r="N12" s="118">
        <f t="shared" si="3"/>
        <v>592</v>
      </c>
      <c r="O12" s="37">
        <v>326</v>
      </c>
      <c r="P12" s="37">
        <v>232</v>
      </c>
      <c r="Q12" s="118">
        <f t="shared" si="4"/>
        <v>558</v>
      </c>
      <c r="R12" s="37">
        <v>324</v>
      </c>
      <c r="S12" s="37">
        <v>236</v>
      </c>
      <c r="T12" s="118">
        <f t="shared" si="5"/>
        <v>560</v>
      </c>
      <c r="U12" s="37">
        <v>317</v>
      </c>
      <c r="V12" s="37">
        <v>236</v>
      </c>
      <c r="W12" s="118">
        <f t="shared" si="6"/>
        <v>553</v>
      </c>
      <c r="X12" s="37">
        <v>326</v>
      </c>
      <c r="Y12" s="37">
        <v>235</v>
      </c>
      <c r="Z12" s="118">
        <f t="shared" si="7"/>
        <v>561</v>
      </c>
      <c r="AA12" s="37">
        <v>325</v>
      </c>
      <c r="AB12" s="37">
        <v>235</v>
      </c>
      <c r="AC12" s="118">
        <f t="shared" si="8"/>
        <v>560</v>
      </c>
      <c r="AD12" s="37">
        <v>342</v>
      </c>
      <c r="AE12" s="37">
        <v>236</v>
      </c>
      <c r="AF12" s="118">
        <f t="shared" si="9"/>
        <v>578</v>
      </c>
      <c r="AG12" s="37">
        <v>345</v>
      </c>
      <c r="AH12" s="37">
        <v>233</v>
      </c>
      <c r="AI12" s="118">
        <f t="shared" si="10"/>
        <v>578</v>
      </c>
      <c r="AJ12" s="37">
        <v>357</v>
      </c>
      <c r="AK12" s="37">
        <v>238</v>
      </c>
      <c r="AL12" s="118">
        <f t="shared" si="11"/>
        <v>595</v>
      </c>
      <c r="AM12" s="58"/>
      <c r="AN12" s="58"/>
      <c r="AO12" s="58"/>
    </row>
    <row r="13" spans="1:41" ht="15" x14ac:dyDescent="0.25">
      <c r="A13" s="44" t="s">
        <v>92</v>
      </c>
      <c r="B13" s="105" t="s">
        <v>151</v>
      </c>
      <c r="C13" s="37">
        <v>296</v>
      </c>
      <c r="D13" s="37">
        <v>178</v>
      </c>
      <c r="E13" s="118">
        <f t="shared" si="0"/>
        <v>474</v>
      </c>
      <c r="F13" s="37">
        <v>292</v>
      </c>
      <c r="G13" s="37">
        <v>178</v>
      </c>
      <c r="H13" s="118">
        <f t="shared" si="1"/>
        <v>470</v>
      </c>
      <c r="I13" s="37">
        <v>341</v>
      </c>
      <c r="J13" s="37">
        <v>207</v>
      </c>
      <c r="K13" s="118">
        <f t="shared" si="2"/>
        <v>548</v>
      </c>
      <c r="L13" s="37">
        <v>335</v>
      </c>
      <c r="M13" s="37">
        <v>227</v>
      </c>
      <c r="N13" s="118">
        <f t="shared" si="3"/>
        <v>562</v>
      </c>
      <c r="O13" s="37">
        <v>351</v>
      </c>
      <c r="P13" s="37">
        <v>214</v>
      </c>
      <c r="Q13" s="118">
        <f t="shared" si="4"/>
        <v>565</v>
      </c>
      <c r="R13" s="37">
        <v>338</v>
      </c>
      <c r="S13" s="37">
        <v>197</v>
      </c>
      <c r="T13" s="118">
        <f t="shared" si="5"/>
        <v>535</v>
      </c>
      <c r="U13" s="37">
        <v>335</v>
      </c>
      <c r="V13" s="37">
        <v>185</v>
      </c>
      <c r="W13" s="118">
        <f t="shared" si="6"/>
        <v>520</v>
      </c>
      <c r="X13" s="37">
        <v>337</v>
      </c>
      <c r="Y13" s="37">
        <v>192</v>
      </c>
      <c r="Z13" s="118">
        <f t="shared" si="7"/>
        <v>529</v>
      </c>
      <c r="AA13" s="37">
        <v>347</v>
      </c>
      <c r="AB13" s="37">
        <v>196</v>
      </c>
      <c r="AC13" s="118">
        <f t="shared" si="8"/>
        <v>543</v>
      </c>
      <c r="AD13" s="37">
        <v>365</v>
      </c>
      <c r="AE13" s="37">
        <v>207</v>
      </c>
      <c r="AF13" s="118">
        <f t="shared" si="9"/>
        <v>572</v>
      </c>
      <c r="AG13" s="37">
        <v>372</v>
      </c>
      <c r="AH13" s="37">
        <v>207</v>
      </c>
      <c r="AI13" s="118">
        <f t="shared" si="10"/>
        <v>579</v>
      </c>
      <c r="AJ13" s="37">
        <v>392</v>
      </c>
      <c r="AK13" s="37">
        <v>213</v>
      </c>
      <c r="AL13" s="118">
        <f t="shared" si="11"/>
        <v>605</v>
      </c>
      <c r="AM13" s="58"/>
      <c r="AN13" s="58"/>
      <c r="AO13" s="58"/>
    </row>
    <row r="14" spans="1:41" ht="15" x14ac:dyDescent="0.25">
      <c r="A14" s="44" t="s">
        <v>93</v>
      </c>
      <c r="B14" s="115" t="s">
        <v>152</v>
      </c>
      <c r="C14" s="37">
        <v>444</v>
      </c>
      <c r="D14" s="37">
        <v>9</v>
      </c>
      <c r="E14" s="118">
        <f t="shared" si="0"/>
        <v>453</v>
      </c>
      <c r="F14" s="37">
        <v>447</v>
      </c>
      <c r="G14" s="37">
        <v>10</v>
      </c>
      <c r="H14" s="118">
        <f t="shared" si="1"/>
        <v>457</v>
      </c>
      <c r="I14" s="37">
        <v>474</v>
      </c>
      <c r="J14" s="37">
        <v>12</v>
      </c>
      <c r="K14" s="118">
        <f t="shared" si="2"/>
        <v>486</v>
      </c>
      <c r="L14" s="37">
        <v>495</v>
      </c>
      <c r="M14" s="37">
        <v>12</v>
      </c>
      <c r="N14" s="118">
        <f t="shared" si="3"/>
        <v>507</v>
      </c>
      <c r="O14" s="37">
        <v>457</v>
      </c>
      <c r="P14" s="37">
        <v>12</v>
      </c>
      <c r="Q14" s="118">
        <f t="shared" si="4"/>
        <v>469</v>
      </c>
      <c r="R14" s="37">
        <v>448</v>
      </c>
      <c r="S14" s="37">
        <v>11</v>
      </c>
      <c r="T14" s="118">
        <f t="shared" si="5"/>
        <v>459</v>
      </c>
      <c r="U14" s="37">
        <v>433</v>
      </c>
      <c r="V14" s="37">
        <v>13</v>
      </c>
      <c r="W14" s="118">
        <f t="shared" si="6"/>
        <v>446</v>
      </c>
      <c r="X14" s="37">
        <v>451</v>
      </c>
      <c r="Y14" s="37">
        <v>13</v>
      </c>
      <c r="Z14" s="118">
        <f t="shared" si="7"/>
        <v>464</v>
      </c>
      <c r="AA14" s="37">
        <v>448</v>
      </c>
      <c r="AB14" s="37">
        <v>11</v>
      </c>
      <c r="AC14" s="118">
        <f t="shared" si="8"/>
        <v>459</v>
      </c>
      <c r="AD14" s="37">
        <v>472</v>
      </c>
      <c r="AE14" s="37">
        <v>11</v>
      </c>
      <c r="AF14" s="118">
        <f t="shared" si="9"/>
        <v>483</v>
      </c>
      <c r="AG14" s="37">
        <v>487</v>
      </c>
      <c r="AH14" s="37">
        <v>10</v>
      </c>
      <c r="AI14" s="118">
        <f t="shared" si="10"/>
        <v>497</v>
      </c>
      <c r="AJ14" s="37">
        <v>495</v>
      </c>
      <c r="AK14" s="37">
        <v>9</v>
      </c>
      <c r="AL14" s="118">
        <f t="shared" si="11"/>
        <v>504</v>
      </c>
      <c r="AM14" s="58"/>
      <c r="AN14" s="58"/>
      <c r="AO14" s="58"/>
    </row>
    <row r="15" spans="1:41" ht="15.75" customHeight="1" x14ac:dyDescent="0.25">
      <c r="A15" s="44" t="s">
        <v>94</v>
      </c>
      <c r="B15" s="115" t="s">
        <v>153</v>
      </c>
      <c r="C15" s="37">
        <v>227</v>
      </c>
      <c r="D15" s="37">
        <v>11</v>
      </c>
      <c r="E15" s="118">
        <f t="shared" si="0"/>
        <v>238</v>
      </c>
      <c r="F15" s="37">
        <v>228</v>
      </c>
      <c r="G15" s="37">
        <v>13</v>
      </c>
      <c r="H15" s="118">
        <f t="shared" si="1"/>
        <v>241</v>
      </c>
      <c r="I15" s="37">
        <v>252</v>
      </c>
      <c r="J15" s="37">
        <v>13</v>
      </c>
      <c r="K15" s="118">
        <f t="shared" si="2"/>
        <v>265</v>
      </c>
      <c r="L15" s="37">
        <v>256</v>
      </c>
      <c r="M15" s="37">
        <v>13</v>
      </c>
      <c r="N15" s="118">
        <f t="shared" si="3"/>
        <v>269</v>
      </c>
      <c r="O15" s="37">
        <v>249</v>
      </c>
      <c r="P15" s="37">
        <v>10</v>
      </c>
      <c r="Q15" s="118">
        <f t="shared" si="4"/>
        <v>259</v>
      </c>
      <c r="R15" s="37">
        <v>237</v>
      </c>
      <c r="S15" s="37">
        <v>11</v>
      </c>
      <c r="T15" s="118">
        <f t="shared" si="5"/>
        <v>248</v>
      </c>
      <c r="U15" s="37">
        <v>222</v>
      </c>
      <c r="V15" s="37">
        <v>10</v>
      </c>
      <c r="W15" s="118">
        <f t="shared" si="6"/>
        <v>232</v>
      </c>
      <c r="X15" s="37">
        <v>229</v>
      </c>
      <c r="Y15" s="37">
        <v>9</v>
      </c>
      <c r="Z15" s="118">
        <f t="shared" si="7"/>
        <v>238</v>
      </c>
      <c r="AA15" s="37">
        <v>220</v>
      </c>
      <c r="AB15" s="37">
        <v>12</v>
      </c>
      <c r="AC15" s="118">
        <f t="shared" si="8"/>
        <v>232</v>
      </c>
      <c r="AD15" s="37">
        <v>237</v>
      </c>
      <c r="AE15" s="37">
        <v>11</v>
      </c>
      <c r="AF15" s="118">
        <f t="shared" si="9"/>
        <v>248</v>
      </c>
      <c r="AG15" s="37">
        <v>249</v>
      </c>
      <c r="AH15" s="37">
        <v>14</v>
      </c>
      <c r="AI15" s="118">
        <f t="shared" si="10"/>
        <v>263</v>
      </c>
      <c r="AJ15" s="37">
        <v>265</v>
      </c>
      <c r="AK15" s="37">
        <v>13</v>
      </c>
      <c r="AL15" s="118">
        <f t="shared" si="11"/>
        <v>278</v>
      </c>
      <c r="AM15" s="58"/>
      <c r="AN15" s="58"/>
      <c r="AO15" s="58"/>
    </row>
    <row r="16" spans="1:41" ht="15" x14ac:dyDescent="0.25">
      <c r="A16" s="44" t="s">
        <v>95</v>
      </c>
      <c r="B16" s="115" t="s">
        <v>154</v>
      </c>
      <c r="C16" s="37">
        <v>154</v>
      </c>
      <c r="D16" s="37">
        <v>64</v>
      </c>
      <c r="E16" s="118">
        <f t="shared" si="0"/>
        <v>218</v>
      </c>
      <c r="F16" s="37">
        <v>152</v>
      </c>
      <c r="G16" s="37">
        <v>64</v>
      </c>
      <c r="H16" s="118">
        <f t="shared" si="1"/>
        <v>216</v>
      </c>
      <c r="I16" s="37">
        <v>173</v>
      </c>
      <c r="J16" s="37">
        <v>67</v>
      </c>
      <c r="K16" s="118">
        <f t="shared" si="2"/>
        <v>240</v>
      </c>
      <c r="L16" s="37">
        <v>184</v>
      </c>
      <c r="M16" s="37">
        <v>69</v>
      </c>
      <c r="N16" s="118">
        <f t="shared" si="3"/>
        <v>253</v>
      </c>
      <c r="O16" s="37">
        <v>175</v>
      </c>
      <c r="P16" s="37">
        <v>68</v>
      </c>
      <c r="Q16" s="118">
        <f t="shared" si="4"/>
        <v>243</v>
      </c>
      <c r="R16" s="37">
        <v>170</v>
      </c>
      <c r="S16" s="37">
        <v>67</v>
      </c>
      <c r="T16" s="118">
        <f t="shared" si="5"/>
        <v>237</v>
      </c>
      <c r="U16" s="37">
        <v>167</v>
      </c>
      <c r="V16" s="37">
        <v>58</v>
      </c>
      <c r="W16" s="118">
        <f t="shared" si="6"/>
        <v>225</v>
      </c>
      <c r="X16" s="37">
        <v>171</v>
      </c>
      <c r="Y16" s="37">
        <v>61</v>
      </c>
      <c r="Z16" s="118">
        <f t="shared" si="7"/>
        <v>232</v>
      </c>
      <c r="AA16" s="37">
        <v>181</v>
      </c>
      <c r="AB16" s="37">
        <v>59</v>
      </c>
      <c r="AC16" s="118">
        <f t="shared" si="8"/>
        <v>240</v>
      </c>
      <c r="AD16" s="37">
        <v>184</v>
      </c>
      <c r="AE16" s="37">
        <v>61</v>
      </c>
      <c r="AF16" s="118">
        <f t="shared" si="9"/>
        <v>245</v>
      </c>
      <c r="AG16" s="37">
        <v>190</v>
      </c>
      <c r="AH16" s="37">
        <v>60</v>
      </c>
      <c r="AI16" s="118">
        <f t="shared" si="10"/>
        <v>250</v>
      </c>
      <c r="AJ16" s="37">
        <v>178</v>
      </c>
      <c r="AK16" s="37">
        <v>63</v>
      </c>
      <c r="AL16" s="118">
        <f t="shared" si="11"/>
        <v>241</v>
      </c>
      <c r="AM16" s="58"/>
      <c r="AN16" s="58"/>
      <c r="AO16" s="58"/>
    </row>
    <row r="17" spans="1:41" ht="15" x14ac:dyDescent="0.25">
      <c r="A17" s="44" t="s">
        <v>96</v>
      </c>
      <c r="B17" s="115" t="s">
        <v>155</v>
      </c>
      <c r="C17" s="37">
        <v>0</v>
      </c>
      <c r="D17" s="37">
        <v>0</v>
      </c>
      <c r="E17" s="118">
        <f t="shared" si="0"/>
        <v>0</v>
      </c>
      <c r="F17" s="37">
        <v>0</v>
      </c>
      <c r="G17" s="37">
        <v>0</v>
      </c>
      <c r="H17" s="118">
        <f t="shared" si="1"/>
        <v>0</v>
      </c>
      <c r="I17" s="37">
        <v>0</v>
      </c>
      <c r="J17" s="37">
        <v>0</v>
      </c>
      <c r="K17" s="118">
        <f t="shared" si="2"/>
        <v>0</v>
      </c>
      <c r="L17" s="37">
        <v>0</v>
      </c>
      <c r="M17" s="37">
        <v>0</v>
      </c>
      <c r="N17" s="118">
        <f t="shared" si="3"/>
        <v>0</v>
      </c>
      <c r="O17" s="127">
        <v>65</v>
      </c>
      <c r="P17" s="127">
        <v>154</v>
      </c>
      <c r="Q17" s="118">
        <f t="shared" si="4"/>
        <v>219</v>
      </c>
      <c r="R17" s="37">
        <v>62</v>
      </c>
      <c r="S17" s="37">
        <v>150</v>
      </c>
      <c r="T17" s="118">
        <f t="shared" si="5"/>
        <v>212</v>
      </c>
      <c r="U17" s="37">
        <v>0</v>
      </c>
      <c r="V17" s="37">
        <v>0</v>
      </c>
      <c r="W17" s="118">
        <f t="shared" si="6"/>
        <v>0</v>
      </c>
      <c r="X17" s="37">
        <v>63</v>
      </c>
      <c r="Y17" s="37">
        <v>152</v>
      </c>
      <c r="Z17" s="118">
        <f t="shared" si="7"/>
        <v>215</v>
      </c>
      <c r="AA17" s="37">
        <v>59</v>
      </c>
      <c r="AB17" s="37">
        <v>157</v>
      </c>
      <c r="AC17" s="118">
        <f t="shared" si="8"/>
        <v>216</v>
      </c>
      <c r="AD17" s="37">
        <v>65</v>
      </c>
      <c r="AE17" s="37">
        <v>168</v>
      </c>
      <c r="AF17" s="118">
        <f t="shared" si="9"/>
        <v>233</v>
      </c>
      <c r="AG17" s="37">
        <v>68</v>
      </c>
      <c r="AH17" s="37">
        <v>161</v>
      </c>
      <c r="AI17" s="118">
        <f t="shared" si="10"/>
        <v>229</v>
      </c>
      <c r="AJ17" s="37">
        <v>66</v>
      </c>
      <c r="AK17" s="37">
        <v>164</v>
      </c>
      <c r="AL17" s="118">
        <f t="shared" si="11"/>
        <v>230</v>
      </c>
      <c r="AM17" s="58"/>
      <c r="AN17" s="58"/>
      <c r="AO17" s="58"/>
    </row>
    <row r="18" spans="1:41" ht="15" x14ac:dyDescent="0.25">
      <c r="A18" s="43" t="s">
        <v>97</v>
      </c>
      <c r="B18" s="115" t="s">
        <v>156</v>
      </c>
      <c r="C18" s="37">
        <v>139</v>
      </c>
      <c r="D18" s="37">
        <v>57</v>
      </c>
      <c r="E18" s="118">
        <f t="shared" si="0"/>
        <v>196</v>
      </c>
      <c r="F18" s="37">
        <v>143</v>
      </c>
      <c r="G18" s="37">
        <v>63</v>
      </c>
      <c r="H18" s="118">
        <f t="shared" si="1"/>
        <v>206</v>
      </c>
      <c r="I18" s="37">
        <v>155</v>
      </c>
      <c r="J18" s="37">
        <v>63</v>
      </c>
      <c r="K18" s="118">
        <f t="shared" si="2"/>
        <v>218</v>
      </c>
      <c r="L18" s="37">
        <v>162</v>
      </c>
      <c r="M18" s="37">
        <v>66</v>
      </c>
      <c r="N18" s="118">
        <f t="shared" si="3"/>
        <v>228</v>
      </c>
      <c r="O18" s="37">
        <v>160</v>
      </c>
      <c r="P18" s="37">
        <v>66</v>
      </c>
      <c r="Q18" s="118">
        <f t="shared" si="4"/>
        <v>226</v>
      </c>
      <c r="R18" s="128">
        <v>152</v>
      </c>
      <c r="S18" s="128">
        <v>66</v>
      </c>
      <c r="T18" s="118">
        <f t="shared" si="5"/>
        <v>218</v>
      </c>
      <c r="U18" s="128">
        <v>0</v>
      </c>
      <c r="V18" s="128">
        <v>0</v>
      </c>
      <c r="W18" s="118">
        <f t="shared" si="6"/>
        <v>0</v>
      </c>
      <c r="X18" s="128">
        <v>0</v>
      </c>
      <c r="Y18" s="128">
        <v>0</v>
      </c>
      <c r="Z18" s="118">
        <f t="shared" si="7"/>
        <v>0</v>
      </c>
      <c r="AA18" s="128">
        <v>0</v>
      </c>
      <c r="AB18" s="128">
        <v>0</v>
      </c>
      <c r="AC18" s="118">
        <f t="shared" si="8"/>
        <v>0</v>
      </c>
      <c r="AD18" s="37">
        <v>0</v>
      </c>
      <c r="AE18" s="37">
        <v>0</v>
      </c>
      <c r="AF18" s="118">
        <f t="shared" si="9"/>
        <v>0</v>
      </c>
      <c r="AG18" s="37">
        <v>156</v>
      </c>
      <c r="AH18" s="37">
        <v>60</v>
      </c>
      <c r="AI18" s="118">
        <f t="shared" si="10"/>
        <v>216</v>
      </c>
      <c r="AJ18" s="37">
        <v>0</v>
      </c>
      <c r="AK18" s="37">
        <v>0</v>
      </c>
      <c r="AL18" s="118">
        <f t="shared" si="11"/>
        <v>0</v>
      </c>
      <c r="AM18" s="58"/>
      <c r="AN18" s="58"/>
      <c r="AO18" s="58"/>
    </row>
    <row r="22" spans="1:41" ht="15" x14ac:dyDescent="0.25">
      <c r="A22" s="43" t="s">
        <v>84</v>
      </c>
      <c r="B22" s="63" t="s">
        <v>107</v>
      </c>
      <c r="C22" s="64" t="s">
        <v>70</v>
      </c>
      <c r="D22" s="64" t="s">
        <v>71</v>
      </c>
      <c r="E22" s="64" t="s">
        <v>72</v>
      </c>
      <c r="F22" s="64" t="s">
        <v>73</v>
      </c>
      <c r="G22" s="64" t="s">
        <v>74</v>
      </c>
      <c r="H22" s="64" t="s">
        <v>75</v>
      </c>
      <c r="I22" s="64" t="s">
        <v>76</v>
      </c>
      <c r="J22" s="64" t="s">
        <v>77</v>
      </c>
      <c r="K22" s="64" t="s">
        <v>78</v>
      </c>
      <c r="L22" s="64" t="s">
        <v>81</v>
      </c>
      <c r="M22" s="64" t="s">
        <v>79</v>
      </c>
      <c r="N22" s="64" t="s">
        <v>80</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row>
    <row r="23" spans="1:41" ht="15" x14ac:dyDescent="0.25">
      <c r="A23" s="44" t="s">
        <v>88</v>
      </c>
      <c r="B23" s="105" t="s">
        <v>147</v>
      </c>
      <c r="C23" s="61">
        <f t="shared" ref="C23:C32" si="12">E9</f>
        <v>2055</v>
      </c>
      <c r="D23" s="61">
        <f t="shared" ref="D23:D32" si="13">H9</f>
        <v>2060</v>
      </c>
      <c r="E23" s="61">
        <f t="shared" ref="E23:E32" si="14">K9</f>
        <v>2122</v>
      </c>
      <c r="F23" s="61">
        <f t="shared" ref="F23:F32" si="15">N9</f>
        <v>2168</v>
      </c>
      <c r="G23" s="61">
        <f t="shared" ref="G23:G32" si="16">Q9</f>
        <v>2173</v>
      </c>
      <c r="H23" s="61">
        <f t="shared" ref="H23:H32" si="17">T9</f>
        <v>2162</v>
      </c>
      <c r="I23" s="61">
        <f t="shared" ref="I23:I32" si="18">W9</f>
        <v>2120</v>
      </c>
      <c r="J23" s="61">
        <f t="shared" ref="J23:J32" si="19">Z9</f>
        <v>2127</v>
      </c>
      <c r="K23" s="61">
        <f t="shared" ref="K23:K32" si="20">AC9</f>
        <v>2142</v>
      </c>
      <c r="L23" s="61">
        <f t="shared" ref="L23:L32" si="21">AF9</f>
        <v>2191</v>
      </c>
      <c r="M23" s="61">
        <f t="shared" ref="M23:M32" si="22">AI9</f>
        <v>2197</v>
      </c>
      <c r="N23" s="61">
        <f t="shared" ref="N23:N32" si="23">AL9</f>
        <v>2218</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row>
    <row r="24" spans="1:41" ht="15" x14ac:dyDescent="0.25">
      <c r="A24" s="44" t="s">
        <v>89</v>
      </c>
      <c r="B24" s="115" t="s">
        <v>148</v>
      </c>
      <c r="C24" s="71">
        <f t="shared" si="12"/>
        <v>1688</v>
      </c>
      <c r="D24" s="72">
        <f t="shared" si="13"/>
        <v>1733</v>
      </c>
      <c r="E24" s="73">
        <f t="shared" si="14"/>
        <v>1830</v>
      </c>
      <c r="F24" s="74">
        <f t="shared" si="15"/>
        <v>1895</v>
      </c>
      <c r="G24" s="75">
        <f t="shared" si="16"/>
        <v>1916</v>
      </c>
      <c r="H24" s="76">
        <f t="shared" si="17"/>
        <v>1846</v>
      </c>
      <c r="I24" s="77">
        <f t="shared" si="18"/>
        <v>1764</v>
      </c>
      <c r="J24" s="78">
        <f t="shared" si="19"/>
        <v>1766</v>
      </c>
      <c r="K24" s="79">
        <f t="shared" si="20"/>
        <v>1759</v>
      </c>
      <c r="L24" s="81">
        <f t="shared" si="21"/>
        <v>1802</v>
      </c>
      <c r="M24" s="82">
        <f t="shared" si="22"/>
        <v>1822</v>
      </c>
      <c r="N24" s="82">
        <f t="shared" si="23"/>
        <v>1801</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row>
    <row r="25" spans="1:41" ht="15" x14ac:dyDescent="0.25">
      <c r="A25" s="44" t="s">
        <v>90</v>
      </c>
      <c r="B25" s="115" t="s">
        <v>149</v>
      </c>
      <c r="C25" s="71">
        <f t="shared" si="12"/>
        <v>1212</v>
      </c>
      <c r="D25" s="72">
        <f t="shared" si="13"/>
        <v>1225</v>
      </c>
      <c r="E25" s="73">
        <f t="shared" si="14"/>
        <v>1260</v>
      </c>
      <c r="F25" s="74">
        <f t="shared" si="15"/>
        <v>1312</v>
      </c>
      <c r="G25" s="75">
        <f t="shared" si="16"/>
        <v>1310</v>
      </c>
      <c r="H25" s="76">
        <f t="shared" si="17"/>
        <v>1271</v>
      </c>
      <c r="I25" s="77">
        <f t="shared" si="18"/>
        <v>1207</v>
      </c>
      <c r="J25" s="78">
        <f t="shared" si="19"/>
        <v>1197</v>
      </c>
      <c r="K25" s="79">
        <f t="shared" si="20"/>
        <v>1210</v>
      </c>
      <c r="L25" s="81">
        <f t="shared" si="21"/>
        <v>1234</v>
      </c>
      <c r="M25" s="82">
        <f t="shared" si="22"/>
        <v>1224</v>
      </c>
      <c r="N25" s="82">
        <f t="shared" si="23"/>
        <v>1207</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row>
    <row r="26" spans="1:41" ht="15" x14ac:dyDescent="0.25">
      <c r="A26" s="44" t="s">
        <v>91</v>
      </c>
      <c r="B26" s="105" t="s">
        <v>150</v>
      </c>
      <c r="C26" s="71">
        <f t="shared" si="12"/>
        <v>543</v>
      </c>
      <c r="D26" s="72">
        <f t="shared" si="13"/>
        <v>534</v>
      </c>
      <c r="E26" s="73">
        <f t="shared" si="14"/>
        <v>552</v>
      </c>
      <c r="F26" s="74">
        <f t="shared" si="15"/>
        <v>592</v>
      </c>
      <c r="G26" s="75">
        <f t="shared" si="16"/>
        <v>558</v>
      </c>
      <c r="H26" s="76">
        <f t="shared" si="17"/>
        <v>560</v>
      </c>
      <c r="I26" s="77">
        <f t="shared" si="18"/>
        <v>553</v>
      </c>
      <c r="J26" s="78">
        <f t="shared" si="19"/>
        <v>561</v>
      </c>
      <c r="K26" s="79">
        <f t="shared" si="20"/>
        <v>560</v>
      </c>
      <c r="L26" s="81">
        <f t="shared" si="21"/>
        <v>578</v>
      </c>
      <c r="M26" s="82">
        <f t="shared" si="22"/>
        <v>578</v>
      </c>
      <c r="N26" s="82">
        <f t="shared" si="23"/>
        <v>595</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row>
    <row r="27" spans="1:41" x14ac:dyDescent="0.2">
      <c r="A27" s="44" t="s">
        <v>92</v>
      </c>
      <c r="B27" s="105" t="s">
        <v>151</v>
      </c>
      <c r="C27" s="71">
        <f t="shared" si="12"/>
        <v>474</v>
      </c>
      <c r="D27" s="72">
        <f t="shared" si="13"/>
        <v>470</v>
      </c>
      <c r="E27" s="73">
        <f t="shared" si="14"/>
        <v>548</v>
      </c>
      <c r="F27" s="74">
        <f t="shared" si="15"/>
        <v>562</v>
      </c>
      <c r="G27" s="75">
        <f t="shared" si="16"/>
        <v>565</v>
      </c>
      <c r="H27" s="76">
        <f t="shared" si="17"/>
        <v>535</v>
      </c>
      <c r="I27" s="77">
        <f t="shared" si="18"/>
        <v>520</v>
      </c>
      <c r="J27" s="78">
        <f t="shared" si="19"/>
        <v>529</v>
      </c>
      <c r="K27" s="79">
        <f t="shared" si="20"/>
        <v>543</v>
      </c>
      <c r="L27" s="81">
        <f t="shared" si="21"/>
        <v>572</v>
      </c>
      <c r="M27" s="82">
        <f t="shared" si="22"/>
        <v>579</v>
      </c>
      <c r="N27" s="82">
        <f t="shared" si="23"/>
        <v>605</v>
      </c>
    </row>
    <row r="28" spans="1:41" x14ac:dyDescent="0.2">
      <c r="A28" s="44" t="s">
        <v>93</v>
      </c>
      <c r="B28" s="115" t="s">
        <v>152</v>
      </c>
      <c r="C28" s="71">
        <f t="shared" si="12"/>
        <v>453</v>
      </c>
      <c r="D28" s="72">
        <f t="shared" si="13"/>
        <v>457</v>
      </c>
      <c r="E28" s="73">
        <f t="shared" si="14"/>
        <v>486</v>
      </c>
      <c r="F28" s="74">
        <f t="shared" si="15"/>
        <v>507</v>
      </c>
      <c r="G28" s="75">
        <f t="shared" si="16"/>
        <v>469</v>
      </c>
      <c r="H28" s="76">
        <f t="shared" si="17"/>
        <v>459</v>
      </c>
      <c r="I28" s="77">
        <f t="shared" si="18"/>
        <v>446</v>
      </c>
      <c r="J28" s="78">
        <f t="shared" si="19"/>
        <v>464</v>
      </c>
      <c r="K28" s="79">
        <f t="shared" si="20"/>
        <v>459</v>
      </c>
      <c r="L28" s="81">
        <f t="shared" si="21"/>
        <v>483</v>
      </c>
      <c r="M28" s="82">
        <f t="shared" si="22"/>
        <v>497</v>
      </c>
      <c r="N28" s="82">
        <f t="shared" si="23"/>
        <v>504</v>
      </c>
    </row>
    <row r="29" spans="1:41" ht="25.5" x14ac:dyDescent="0.2">
      <c r="A29" s="44" t="s">
        <v>94</v>
      </c>
      <c r="B29" s="115" t="s">
        <v>153</v>
      </c>
      <c r="C29" s="71">
        <f t="shared" si="12"/>
        <v>238</v>
      </c>
      <c r="D29" s="72">
        <f t="shared" si="13"/>
        <v>241</v>
      </c>
      <c r="E29" s="73">
        <f t="shared" si="14"/>
        <v>265</v>
      </c>
      <c r="F29" s="74">
        <f t="shared" si="15"/>
        <v>269</v>
      </c>
      <c r="G29" s="75">
        <f t="shared" si="16"/>
        <v>259</v>
      </c>
      <c r="H29" s="76">
        <f t="shared" si="17"/>
        <v>248</v>
      </c>
      <c r="I29" s="77">
        <f t="shared" si="18"/>
        <v>232</v>
      </c>
      <c r="J29" s="78">
        <f t="shared" si="19"/>
        <v>238</v>
      </c>
      <c r="K29" s="79">
        <f t="shared" si="20"/>
        <v>232</v>
      </c>
      <c r="L29" s="81">
        <f t="shared" si="21"/>
        <v>248</v>
      </c>
      <c r="M29" s="82">
        <f t="shared" si="22"/>
        <v>263</v>
      </c>
      <c r="N29" s="82">
        <f t="shared" si="23"/>
        <v>278</v>
      </c>
    </row>
    <row r="30" spans="1:41" x14ac:dyDescent="0.2">
      <c r="A30" s="44" t="s">
        <v>95</v>
      </c>
      <c r="B30" s="115" t="s">
        <v>154</v>
      </c>
      <c r="C30" s="71">
        <f t="shared" si="12"/>
        <v>218</v>
      </c>
      <c r="D30" s="72">
        <f t="shared" si="13"/>
        <v>216</v>
      </c>
      <c r="E30" s="73">
        <f t="shared" si="14"/>
        <v>240</v>
      </c>
      <c r="F30" s="74">
        <f t="shared" si="15"/>
        <v>253</v>
      </c>
      <c r="G30" s="75">
        <f t="shared" si="16"/>
        <v>243</v>
      </c>
      <c r="H30" s="76">
        <f t="shared" si="17"/>
        <v>237</v>
      </c>
      <c r="I30" s="77">
        <f t="shared" si="18"/>
        <v>225</v>
      </c>
      <c r="J30" s="78">
        <f t="shared" si="19"/>
        <v>232</v>
      </c>
      <c r="K30" s="79">
        <f t="shared" si="20"/>
        <v>240</v>
      </c>
      <c r="L30" s="81">
        <f t="shared" si="21"/>
        <v>245</v>
      </c>
      <c r="M30" s="82">
        <f t="shared" si="22"/>
        <v>250</v>
      </c>
      <c r="N30" s="82">
        <f t="shared" si="23"/>
        <v>241</v>
      </c>
    </row>
    <row r="31" spans="1:41" x14ac:dyDescent="0.2">
      <c r="A31" s="44" t="s">
        <v>96</v>
      </c>
      <c r="B31" s="115" t="s">
        <v>155</v>
      </c>
      <c r="C31" s="71">
        <f t="shared" si="12"/>
        <v>0</v>
      </c>
      <c r="D31" s="72">
        <f t="shared" si="13"/>
        <v>0</v>
      </c>
      <c r="E31" s="73">
        <f t="shared" si="14"/>
        <v>0</v>
      </c>
      <c r="F31" s="74">
        <f t="shared" si="15"/>
        <v>0</v>
      </c>
      <c r="G31" s="75">
        <f t="shared" si="16"/>
        <v>219</v>
      </c>
      <c r="H31" s="76">
        <f t="shared" si="17"/>
        <v>212</v>
      </c>
      <c r="I31" s="77">
        <f t="shared" si="18"/>
        <v>0</v>
      </c>
      <c r="J31" s="78">
        <f t="shared" si="19"/>
        <v>215</v>
      </c>
      <c r="K31" s="79">
        <f t="shared" si="20"/>
        <v>216</v>
      </c>
      <c r="L31" s="81">
        <f t="shared" si="21"/>
        <v>233</v>
      </c>
      <c r="M31" s="82">
        <f t="shared" si="22"/>
        <v>229</v>
      </c>
      <c r="N31" s="82">
        <f t="shared" si="23"/>
        <v>230</v>
      </c>
    </row>
    <row r="32" spans="1:41" x14ac:dyDescent="0.2">
      <c r="A32" s="43" t="s">
        <v>97</v>
      </c>
      <c r="B32" s="115" t="s">
        <v>156</v>
      </c>
      <c r="C32" s="71">
        <f t="shared" si="12"/>
        <v>196</v>
      </c>
      <c r="D32" s="72">
        <f t="shared" si="13"/>
        <v>206</v>
      </c>
      <c r="E32" s="73">
        <f t="shared" si="14"/>
        <v>218</v>
      </c>
      <c r="F32" s="74">
        <f t="shared" si="15"/>
        <v>228</v>
      </c>
      <c r="G32" s="75">
        <f t="shared" si="16"/>
        <v>226</v>
      </c>
      <c r="H32" s="76">
        <f t="shared" si="17"/>
        <v>218</v>
      </c>
      <c r="I32" s="77">
        <f t="shared" si="18"/>
        <v>0</v>
      </c>
      <c r="J32" s="78">
        <f t="shared" si="19"/>
        <v>0</v>
      </c>
      <c r="K32" s="79">
        <f t="shared" si="20"/>
        <v>0</v>
      </c>
      <c r="L32" s="81">
        <f t="shared" si="21"/>
        <v>0</v>
      </c>
      <c r="M32" s="82">
        <f t="shared" si="22"/>
        <v>216</v>
      </c>
      <c r="N32" s="82">
        <f t="shared" si="23"/>
        <v>0</v>
      </c>
    </row>
    <row r="33" spans="2:14" ht="15" x14ac:dyDescent="0.25">
      <c r="B33" s="58"/>
      <c r="C33" s="58"/>
      <c r="D33" s="58"/>
      <c r="E33" s="58"/>
      <c r="F33" s="62"/>
      <c r="G33" s="58"/>
      <c r="H33" s="62"/>
      <c r="I33" s="62"/>
      <c r="J33" s="62"/>
      <c r="K33" s="62"/>
      <c r="L33" s="62"/>
      <c r="M33" s="62"/>
      <c r="N33" s="62"/>
    </row>
    <row r="34" spans="2:14" ht="15" x14ac:dyDescent="0.25">
      <c r="B34" s="58"/>
      <c r="C34" s="58"/>
      <c r="D34" s="58"/>
      <c r="E34" s="58"/>
      <c r="F34" s="58"/>
      <c r="G34" s="58"/>
      <c r="H34" s="58"/>
      <c r="I34" s="58"/>
      <c r="J34" s="62"/>
      <c r="K34" s="58"/>
      <c r="L34" s="58"/>
      <c r="M34" s="58"/>
      <c r="N34" s="58"/>
    </row>
    <row r="56" spans="2:8" ht="12.75" customHeight="1" x14ac:dyDescent="0.2">
      <c r="C56" s="125"/>
      <c r="D56" s="125"/>
      <c r="E56" s="125"/>
      <c r="F56" s="125"/>
      <c r="G56" s="125"/>
      <c r="H56" s="125"/>
    </row>
    <row r="57" spans="2:8" x14ac:dyDescent="0.2">
      <c r="B57" s="125"/>
      <c r="C57" s="125"/>
      <c r="D57" s="125"/>
      <c r="E57" s="125"/>
      <c r="F57" s="125"/>
      <c r="G57" s="125"/>
      <c r="H57" s="125"/>
    </row>
    <row r="58" spans="2:8" ht="38.25" customHeight="1" x14ac:dyDescent="0.2">
      <c r="B58" s="137" t="s">
        <v>161</v>
      </c>
      <c r="C58" s="137"/>
      <c r="D58" s="137"/>
      <c r="E58" s="137"/>
      <c r="F58" s="137"/>
      <c r="G58" s="137"/>
    </row>
  </sheetData>
  <mergeCells count="14">
    <mergeCell ref="B58:G58"/>
    <mergeCell ref="AG7:AI7"/>
    <mergeCell ref="AJ7:AL7"/>
    <mergeCell ref="B7:B8"/>
    <mergeCell ref="R7:T7"/>
    <mergeCell ref="U7:W7"/>
    <mergeCell ref="X7:Z7"/>
    <mergeCell ref="AA7:AC7"/>
    <mergeCell ref="AD7:AF7"/>
    <mergeCell ref="C7:E7"/>
    <mergeCell ref="F7:H7"/>
    <mergeCell ref="I7:K7"/>
    <mergeCell ref="L7:N7"/>
    <mergeCell ref="O7:Q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Info</vt:lpstr>
      <vt:lpstr>Población Badajoz</vt:lpstr>
      <vt:lpstr>PEEA-Desempleo</vt:lpstr>
      <vt:lpstr>Desempleo Sexo-Edad</vt:lpstr>
      <vt:lpstr>Desempleo Sexo-Estudios</vt:lpstr>
      <vt:lpstr>Desempleo Sectores-Sexo</vt:lpstr>
      <vt:lpstr>Ocupaciones más demandadas</vt:lpstr>
      <vt:lpstr>Evolucion ocupacns + demandadas</vt:lpstr>
      <vt:lpstr>Evolucion_ocupacns___demandadas__A9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Mjose</dc:creator>
  <cp:lastModifiedBy>Ingrid</cp:lastModifiedBy>
  <dcterms:created xsi:type="dcterms:W3CDTF">2012-01-20T08:30:29Z</dcterms:created>
  <dcterms:modified xsi:type="dcterms:W3CDTF">2021-12-23T13:54:49Z</dcterms:modified>
</cp:coreProperties>
</file>