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<sst xmlns="http://schemas.openxmlformats.org/spreadsheetml/2006/main" count="195" uniqueCount="56">
  <si>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</si>
  <si>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</si>
  <si>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</si>
  <si>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</si>
  <si>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</si>
  <si>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</si>
  <si>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</si>
  <si>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</si>
  <si>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</si>
  <si>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</si>
  <si>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</si>
  <si>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</si>
  <si>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</si>
  <si>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</si>
  <si>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</si>
  <si>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</si>
  <si>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</si>
  <si>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</si>
  <si>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</si>
  <si>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</si>
  <si>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</si>
  <si>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</si>
  <si>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</si>
  <si>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</si>
  <si>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</si>
  <si>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</si>
  <si>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</si>
  <si>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</si>
  <si>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</si>
  <si>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</si>
  <si>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</si>
  <si>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</si>
  <si>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</si>
  <si>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</si>
  <si>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</si>
  <si>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</si>
  <si>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</si>
  <si>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</si>
  <si>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</si>
  <si>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</si>
  <si>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</si>
  <si>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</si>
  <si>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</si>
  <si>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</si>
  <si>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</si>
  <si>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PADRON MUNICIPAL 1/1/2019</t>
  </si>
  <si>
    <t>Población de la ciudad de  Badajoz  y Población en Edad Económicamente Activa a 1 de Enero de 2019 según datos del Padrón Municipal de INE</t>
  </si>
  <si>
    <t>Población de la provincia de  Cáceres  y Población en Edad Económicamente Activa a 1 de Enero de 2019 según datos del Padrón Municipal de INE</t>
  </si>
  <si>
    <t>PADRÓN MUNICIPAL 1/1/2019</t>
  </si>
  <si>
    <t>PADRON MUNICIAPAL 1/1/2019</t>
  </si>
  <si>
    <t>Población de la provincia de  Badajoz  y Población en Edad Económicamente Activa a 1 de Enero de 2019 según datos del Padrón Municipal de INE</t>
  </si>
  <si>
    <t>Población de la Comunidad Autónoma de Extremadura y Población en Edad Económicamente Activa a 1 de Enero de 2019 según datos del Padrón Municipal de INE</t>
  </si>
  <si>
    <t>Población de España y Población en Edad Económicamente Activa a 1 de Enero de 2019 según datos del Padrón Municipal de INE</t>
  </si>
  <si>
    <t>DATOS SEGÚN EL INE AL SEGUNDO TRIMESTRE</t>
  </si>
  <si>
    <t>Encuesta de Población Activa del Instituto Nacional de Estadistica para el Segundo Trimestre de 2020 en las provincias extremeñas, Extremadura y España</t>
  </si>
  <si>
    <t>Desempleo en relación con la Población en Edad Económicamente Activa en Agosto de 2020 de la ciudad de Badajoz, provincias extremeñas, Extremadura y España disgregado por sexos.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</si>
</sst>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
  </numFmts>
  <fonts count="55">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79">
    <xf numFmtId="0" fontId="0" fillId="0" borderId="0" xfId="0" applyFont="1" applyAlignment="1">
      <alignment/>
    </xf>
    <xf numFmtId="0" fontId="45" fillId="0" borderId="10" xfId="0" applyFont="1" applyBorder="1" applyAlignment="1">
      <alignment horizontal="center"/>
    </xf>
    <xf numFmtId="0" fontId="45" fillId="0" borderId="10" xfId="0" applyFont="1" applyBorder="1" applyAlignment="1">
      <alignment/>
    </xf>
    <xf numFmtId="49" fontId="45" fillId="0" borderId="10" xfId="0" applyNumberFormat="1" applyFont="1" applyBorder="1" applyAlignment="1">
      <alignment/>
    </xf>
    <xf numFmtId="0" fontId="46" fillId="0" borderId="0" xfId="0" applyFont="1" applyAlignment="1">
      <alignment/>
    </xf>
    <xf numFmtId="0" fontId="45" fillId="0" borderId="10" xfId="0" applyFont="1" applyBorder="1" applyAlignment="1">
      <alignment horizontal="center"/>
    </xf>
    <xf numFmtId="0" fontId="46" fillId="0" borderId="10" xfId="0" applyFont="1" applyFill="1" applyBorder="1" applyAlignment="1">
      <alignment/>
    </xf>
    <xf numFmtId="3" fontId="45" fillId="0" borderId="10" xfId="0" applyNumberFormat="1" applyFont="1" applyFill="1" applyBorder="1" applyAlignment="1">
      <alignment/>
    </xf>
    <xf numFmtId="0" fontId="45" fillId="0" borderId="10" xfId="0" applyFont="1" applyFill="1" applyBorder="1" applyAlignment="1">
      <alignment/>
    </xf>
    <xf numFmtId="0" fontId="47" fillId="0" borderId="0" xfId="0" applyFont="1" applyAlignment="1">
      <alignment/>
    </xf>
    <xf numFmtId="0" fontId="47" fillId="0" borderId="10" xfId="0" applyFont="1" applyBorder="1" applyAlignment="1">
      <alignment horizontal="center"/>
    </xf>
    <xf numFmtId="0" fontId="46" fillId="0" borderId="0" xfId="0" applyFont="1" applyAlignment="1">
      <alignment/>
    </xf>
    <xf numFmtId="0" fontId="47" fillId="0" borderId="10" xfId="0" applyFont="1" applyBorder="1" applyAlignment="1">
      <alignment/>
    </xf>
    <xf numFmtId="49" fontId="47" fillId="0" borderId="10" xfId="0" applyNumberFormat="1" applyFont="1" applyBorder="1" applyAlignment="1">
      <alignment/>
    </xf>
    <xf numFmtId="0" fontId="46" fillId="0" borderId="10" xfId="0" applyFont="1" applyBorder="1" applyAlignment="1">
      <alignment/>
    </xf>
    <xf numFmtId="3" fontId="46" fillId="0" borderId="10" xfId="0" applyNumberFormat="1" applyFont="1" applyBorder="1" applyAlignment="1">
      <alignment/>
    </xf>
    <xf numFmtId="3" fontId="45" fillId="0" borderId="10" xfId="0" applyNumberFormat="1" applyFont="1" applyBorder="1" applyAlignment="1">
      <alignment/>
    </xf>
    <xf numFmtId="0" fontId="46" fillId="0" borderId="0" xfId="0" applyFont="1" applyAlignment="1">
      <alignment/>
    </xf>
    <xf numFmtId="3" fontId="45" fillId="0" borderId="10" xfId="0" applyNumberFormat="1" applyFont="1" applyBorder="1" applyAlignment="1">
      <alignment/>
    </xf>
    <xf numFmtId="0" fontId="46" fillId="0" borderId="0" xfId="0" applyFont="1" applyAlignment="1">
      <alignment/>
    </xf>
    <xf numFmtId="3" fontId="45" fillId="0" borderId="10" xfId="0" applyNumberFormat="1" applyFont="1" applyBorder="1" applyAlignment="1">
      <alignment/>
    </xf>
    <xf numFmtId="0" fontId="0" fillId="0" borderId="0" xfId="0" applyAlignment="1">
      <alignment/>
    </xf>
    <xf numFmtId="0" fontId="45" fillId="0" borderId="0" xfId="0" applyFont="1" applyAlignment="1">
      <alignment/>
    </xf>
    <xf numFmtId="0" fontId="45" fillId="0" borderId="10" xfId="0" applyFont="1" applyBorder="1" applyAlignment="1">
      <alignment horizontal="center"/>
    </xf>
    <xf numFmtId="0" fontId="48" fillId="0" borderId="0" xfId="0" applyFont="1" applyBorder="1" applyAlignment="1">
      <alignment horizontal="right" vertical="top" wrapText="1"/>
    </xf>
    <xf numFmtId="0" fontId="48" fillId="0" borderId="0" xfId="0" applyFont="1" applyBorder="1" applyAlignment="1">
      <alignment horizontal="right"/>
    </xf>
    <xf numFmtId="0" fontId="45" fillId="0" borderId="10" xfId="0" applyFont="1" applyBorder="1" applyAlignment="1">
      <alignment/>
    </xf>
    <xf numFmtId="3" fontId="45" fillId="0" borderId="10" xfId="0" applyNumberFormat="1" applyFont="1" applyBorder="1" applyAlignment="1">
      <alignment/>
    </xf>
    <xf numFmtId="0" fontId="45" fillId="0" borderId="0" xfId="0" applyFont="1" applyBorder="1" applyAlignment="1">
      <alignment/>
    </xf>
    <xf numFmtId="3" fontId="49" fillId="0" borderId="0" xfId="0" applyNumberFormat="1" applyFont="1" applyBorder="1" applyAlignment="1">
      <alignment horizontal="right" vertical="top" wrapText="1"/>
    </xf>
    <xf numFmtId="3" fontId="48" fillId="0" borderId="0" xfId="0" applyNumberFormat="1" applyFont="1" applyBorder="1" applyAlignment="1">
      <alignment horizontal="right"/>
    </xf>
    <xf numFmtId="0" fontId="50" fillId="0" borderId="0" xfId="0" applyFont="1" applyBorder="1" applyAlignment="1">
      <alignment horizontal="right" vertical="top" wrapText="1"/>
    </xf>
    <xf numFmtId="3" fontId="50" fillId="0" borderId="0" xfId="0" applyNumberFormat="1" applyFont="1" applyBorder="1" applyAlignment="1">
      <alignment horizontal="right"/>
    </xf>
    <xf numFmtId="49" fontId="45" fillId="0" borderId="10" xfId="0" applyNumberFormat="1" applyFont="1" applyBorder="1" applyAlignment="1">
      <alignment/>
    </xf>
    <xf numFmtId="3" fontId="49" fillId="0" borderId="0" xfId="0" applyNumberFormat="1" applyFont="1" applyBorder="1" applyAlignment="1">
      <alignment vertical="top" wrapText="1"/>
    </xf>
    <xf numFmtId="3" fontId="47" fillId="0" borderId="0" xfId="0" applyNumberFormat="1" applyFont="1" applyBorder="1" applyAlignment="1">
      <alignment horizontal="right"/>
    </xf>
    <xf numFmtId="0" fontId="51" fillId="0" borderId="0" xfId="0" applyFont="1" applyAlignment="1">
      <alignment/>
    </xf>
    <xf numFmtId="3" fontId="49" fillId="0" borderId="0" xfId="0" applyNumberFormat="1" applyFont="1" applyBorder="1" applyAlignment="1">
      <alignment/>
    </xf>
    <xf numFmtId="3" fontId="45" fillId="0" borderId="0" xfId="0" applyNumberFormat="1" applyFont="1" applyBorder="1" applyAlignment="1">
      <alignment/>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45" fillId="0" borderId="10" xfId="0" applyFont="1" applyFill="1" applyBorder="1" applyAlignment="1">
      <alignment horizontal="center"/>
    </xf>
    <xf numFmtId="3" fontId="0" fillId="0" borderId="0" xfId="0" applyNumberFormat="1" applyAlignment="1">
      <alignment/>
    </xf>
    <xf numFmtId="10" fontId="46" fillId="0" borderId="0" xfId="0" applyNumberFormat="1" applyFont="1" applyAlignment="1">
      <alignment/>
    </xf>
    <xf numFmtId="0" fontId="0" fillId="0" borderId="0" xfId="0" applyAlignment="1">
      <alignment/>
    </xf>
    <xf numFmtId="0" fontId="45" fillId="0" borderId="0" xfId="0" applyFont="1" applyAlignment="1">
      <alignment/>
    </xf>
    <xf numFmtId="3" fontId="45" fillId="0" borderId="10" xfId="0" applyNumberFormat="1" applyFont="1" applyBorder="1" applyAlignment="1">
      <alignment/>
    </xf>
    <xf numFmtId="0" fontId="46" fillId="0" borderId="0" xfId="0" applyFont="1" applyAlignment="1">
      <alignment/>
    </xf>
    <xf numFmtId="10" fontId="47" fillId="0" borderId="10" xfId="0" applyNumberFormat="1" applyFont="1" applyBorder="1" applyAlignment="1">
      <alignment/>
    </xf>
    <xf numFmtId="0" fontId="47"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5" fillId="0" borderId="0" xfId="0" applyFont="1" applyAlignment="1">
      <alignment/>
    </xf>
    <xf numFmtId="0" fontId="46" fillId="0" borderId="0" xfId="0" applyFont="1" applyAlignment="1">
      <alignment/>
    </xf>
    <xf numFmtId="0" fontId="45" fillId="0" borderId="0" xfId="0" applyFont="1" applyFill="1" applyBorder="1" applyAlignment="1">
      <alignment wrapText="1"/>
    </xf>
    <xf numFmtId="0" fontId="0" fillId="33" borderId="0" xfId="0" applyFill="1" applyAlignment="1">
      <alignment/>
    </xf>
    <xf numFmtId="0" fontId="52" fillId="33" borderId="0" xfId="0" applyFont="1" applyFill="1" applyAlignment="1">
      <alignment vertical="center"/>
    </xf>
    <xf numFmtId="0" fontId="53" fillId="0" borderId="0" xfId="0" applyFont="1" applyAlignment="1">
      <alignment horizontal="center" vertical="center" wrapText="1"/>
    </xf>
    <xf numFmtId="0" fontId="52" fillId="0" borderId="0" xfId="0" applyFont="1" applyAlignment="1">
      <alignment vertical="center"/>
    </xf>
    <xf numFmtId="49" fontId="45" fillId="0" borderId="0" xfId="0" applyNumberFormat="1" applyFont="1" applyBorder="1" applyAlignment="1">
      <alignment/>
    </xf>
    <xf numFmtId="0" fontId="0" fillId="0" borderId="0" xfId="0" applyBorder="1" applyAlignment="1">
      <alignment/>
    </xf>
    <xf numFmtId="0" fontId="46" fillId="0" borderId="0" xfId="0" applyFont="1" applyBorder="1" applyAlignment="1">
      <alignment/>
    </xf>
    <xf numFmtId="0" fontId="51" fillId="0" borderId="0" xfId="0" applyFont="1" applyAlignment="1">
      <alignment/>
    </xf>
    <xf numFmtId="0" fontId="53" fillId="0" borderId="0" xfId="0" applyFont="1" applyAlignment="1">
      <alignment horizontal="center" vertical="center" wrapText="1"/>
    </xf>
    <xf numFmtId="0" fontId="50" fillId="0" borderId="0" xfId="0" applyFont="1" applyBorder="1" applyAlignment="1">
      <alignment vertical="top" wrapText="1"/>
    </xf>
    <xf numFmtId="3" fontId="2" fillId="0" borderId="10" xfId="0" applyNumberFormat="1" applyFont="1" applyBorder="1" applyAlignment="1">
      <alignment/>
    </xf>
    <xf numFmtId="0" fontId="54" fillId="0" borderId="0" xfId="0" applyFont="1" applyAlignment="1">
      <alignment horizontal="left" wrapText="1"/>
    </xf>
    <xf numFmtId="0" fontId="50" fillId="0" borderId="0" xfId="0" applyFont="1" applyBorder="1" applyAlignment="1">
      <alignment horizontal="center" vertical="top" wrapText="1"/>
    </xf>
    <xf numFmtId="49" fontId="45" fillId="0" borderId="10" xfId="0" applyNumberFormat="1" applyFont="1" applyBorder="1" applyAlignment="1">
      <alignment horizontal="center"/>
    </xf>
    <xf numFmtId="0" fontId="47" fillId="0" borderId="10" xfId="0" applyFont="1" applyBorder="1" applyAlignment="1">
      <alignment horizontal="center"/>
    </xf>
    <xf numFmtId="0" fontId="45" fillId="0" borderId="11" xfId="0" applyFont="1" applyBorder="1" applyAlignment="1">
      <alignment horizontal="center"/>
    </xf>
    <xf numFmtId="0" fontId="45" fillId="0" borderId="12" xfId="0" applyFont="1" applyBorder="1" applyAlignment="1">
      <alignment horizontal="center"/>
    </xf>
    <xf numFmtId="0" fontId="45" fillId="0" borderId="13" xfId="0" applyFont="1" applyBorder="1" applyAlignment="1">
      <alignment horizontal="center"/>
    </xf>
    <xf numFmtId="0" fontId="47" fillId="0" borderId="11" xfId="0" applyFont="1" applyBorder="1" applyAlignment="1">
      <alignment horizontal="center"/>
    </xf>
    <xf numFmtId="0" fontId="47" fillId="0" borderId="12" xfId="0" applyFont="1" applyBorder="1" applyAlignment="1">
      <alignment horizontal="center"/>
    </xf>
    <xf numFmtId="0" fontId="47" fillId="0" borderId="13" xfId="0" applyFont="1" applyBorder="1" applyAlignment="1">
      <alignment horizont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cellXfs>
  <cellStyles count="7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2 3" xfId="54"/>
    <cellStyle name="Normal 2 3 2" xfId="55"/>
    <cellStyle name="Normal 2 4" xfId="56"/>
    <cellStyle name="Normal 2 5" xfId="57"/>
    <cellStyle name="Normal 3" xfId="58"/>
    <cellStyle name="Normal 3 2" xfId="59"/>
    <cellStyle name="Normal 3 3" xfId="60"/>
    <cellStyle name="Normal 3 3 2" xfId="61"/>
    <cellStyle name="Normal 3 4" xfId="62"/>
    <cellStyle name="Normal 4" xfId="63"/>
    <cellStyle name="Normal 4 2" xfId="64"/>
    <cellStyle name="Normal 4 2 2" xfId="65"/>
    <cellStyle name="Normal 4 3" xfId="66"/>
    <cellStyle name="Normal 5" xfId="67"/>
    <cellStyle name="Normal 6" xfId="68"/>
    <cellStyle name="Normal 6 2" xfId="69"/>
    <cellStyle name="Normal 6 3" xfId="70"/>
    <cellStyle name="Normal 7" xfId="71"/>
    <cellStyle name="Normal 8" xfId="72"/>
    <cellStyle name="Normal 8 2" xfId="73"/>
    <cellStyle name="Notas" xfId="74"/>
    <cellStyle name="Percent" xfId="75"/>
    <cellStyle name="Porcentual 2" xfId="76"/>
    <cellStyle name="Porcentual 3" xfId="77"/>
    <cellStyle name="Salida" xfId="78"/>
    <cellStyle name="Texto de advertencia" xfId="79"/>
    <cellStyle name="Texto explicativo" xfId="80"/>
    <cellStyle name="Título" xfId="81"/>
    <cellStyle name="Título 2" xfId="82"/>
    <cellStyle name="Título 3" xfId="83"/>
    <cellStyle name="Total"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20" sqref="B20"/>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40</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63" t="s">
        <v>44</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I16" sqref="I16"/>
    </sheetView>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75">
      <c r="A1" s="45" t="s">
        <v>43</v>
      </c>
      <c r="B1" s="22"/>
      <c r="C1" s="22"/>
      <c r="D1" s="22"/>
      <c r="E1" s="22"/>
      <c r="F1" s="22"/>
      <c r="G1" s="22"/>
      <c r="J1" s="22"/>
      <c r="K1" s="22"/>
      <c r="L1" s="22"/>
      <c r="M1" s="22"/>
      <c r="N1" s="22"/>
      <c r="O1" s="22"/>
    </row>
    <row r="3" spans="1:9" s="44" customFormat="1" ht="15" customHeight="1">
      <c r="A3" s="66" t="s">
        <v>46</v>
      </c>
      <c r="B3" s="66"/>
      <c r="C3" s="66"/>
      <c r="D3" s="66"/>
      <c r="E3" s="66"/>
      <c r="F3" s="66"/>
      <c r="G3" s="66"/>
      <c r="H3" s="66"/>
      <c r="I3" s="66"/>
    </row>
    <row r="4" spans="1:9" s="44" customFormat="1" ht="15">
      <c r="A4" s="66"/>
      <c r="B4" s="66"/>
      <c r="C4" s="66"/>
      <c r="D4" s="66"/>
      <c r="E4" s="66"/>
      <c r="F4" s="66"/>
      <c r="G4" s="66"/>
      <c r="H4" s="66"/>
      <c r="I4" s="66"/>
    </row>
    <row r="5" spans="1:15" ht="15.75">
      <c r="A5" s="44"/>
      <c r="B5" s="44"/>
      <c r="C5" s="44"/>
      <c r="D5" s="44"/>
      <c r="E5" s="44"/>
      <c r="F5" s="44"/>
      <c r="G5" s="44"/>
      <c r="J5" s="67"/>
      <c r="K5" s="67"/>
      <c r="L5" s="64"/>
      <c r="M5" s="64"/>
      <c r="N5" s="64"/>
      <c r="O5" s="64"/>
    </row>
    <row r="6" spans="1:15" ht="15.75">
      <c r="A6" s="44"/>
      <c r="B6" s="44"/>
      <c r="C6" s="44"/>
      <c r="D6" s="44"/>
      <c r="E6" s="44"/>
      <c r="F6" s="44"/>
      <c r="G6" s="44"/>
      <c r="J6" s="29"/>
      <c r="K6" s="30"/>
      <c r="L6" s="24"/>
      <c r="M6" s="30"/>
      <c r="N6" s="31"/>
      <c r="O6" s="32"/>
    </row>
    <row r="7" spans="2:15" ht="15.75">
      <c r="B7" s="68" t="s">
        <v>45</v>
      </c>
      <c r="C7" s="68"/>
      <c r="D7" s="68"/>
      <c r="E7" s="69" t="s">
        <v>23</v>
      </c>
      <c r="F7" s="69"/>
      <c r="G7" s="69"/>
      <c r="J7" s="29"/>
      <c r="K7" s="30"/>
      <c r="L7" s="24"/>
      <c r="M7" s="30"/>
      <c r="N7" s="31"/>
      <c r="O7" s="32"/>
    </row>
    <row r="8" spans="1:15" ht="15.75">
      <c r="A8" s="23" t="s">
        <v>0</v>
      </c>
      <c r="B8" s="23" t="s">
        <v>20</v>
      </c>
      <c r="C8" s="23" t="s">
        <v>21</v>
      </c>
      <c r="D8" s="23" t="s">
        <v>19</v>
      </c>
      <c r="E8" s="41" t="s">
        <v>20</v>
      </c>
      <c r="F8" s="41" t="s">
        <v>21</v>
      </c>
      <c r="G8" s="41" t="s">
        <v>19</v>
      </c>
      <c r="J8" s="29"/>
      <c r="K8" s="30"/>
      <c r="L8" s="24"/>
      <c r="M8" s="30"/>
      <c r="N8" s="31"/>
      <c r="O8" s="32"/>
    </row>
    <row r="9" spans="1:15" ht="15.75">
      <c r="A9" s="26" t="s">
        <v>1</v>
      </c>
      <c r="B9" s="50">
        <v>3818</v>
      </c>
      <c r="C9" s="50">
        <v>3521</v>
      </c>
      <c r="D9" s="27">
        <f>B9+C9</f>
        <v>7339</v>
      </c>
      <c r="E9" s="14"/>
      <c r="F9" s="14"/>
      <c r="G9" s="27"/>
      <c r="J9" s="34"/>
      <c r="K9" s="30"/>
      <c r="L9" s="24"/>
      <c r="M9" s="30"/>
      <c r="N9" s="31"/>
      <c r="O9" s="32"/>
    </row>
    <row r="10" spans="1:15" ht="15.75">
      <c r="A10" s="33" t="s">
        <v>2</v>
      </c>
      <c r="B10" s="50">
        <v>4314</v>
      </c>
      <c r="C10" s="50">
        <v>4026</v>
      </c>
      <c r="D10" s="27">
        <f aca="true" t="shared" si="0" ref="D10:D27">B10+C10</f>
        <v>8340</v>
      </c>
      <c r="E10" s="14"/>
      <c r="F10" s="14"/>
      <c r="G10" s="27"/>
      <c r="J10" s="34"/>
      <c r="K10" s="30"/>
      <c r="L10" s="24"/>
      <c r="M10" s="30"/>
      <c r="N10" s="31"/>
      <c r="O10" s="32"/>
    </row>
    <row r="11" spans="1:15" ht="15.75">
      <c r="A11" s="33" t="s">
        <v>3</v>
      </c>
      <c r="B11" s="50">
        <v>5260</v>
      </c>
      <c r="C11" s="50">
        <v>4923</v>
      </c>
      <c r="D11" s="27">
        <f t="shared" si="0"/>
        <v>10183</v>
      </c>
      <c r="E11" s="14"/>
      <c r="F11" s="14"/>
      <c r="G11" s="27"/>
      <c r="J11" s="34"/>
      <c r="K11" s="30"/>
      <c r="L11" s="24"/>
      <c r="M11" s="30"/>
      <c r="N11" s="31"/>
      <c r="O11" s="32"/>
    </row>
    <row r="12" spans="1:15" ht="15.75">
      <c r="A12" s="26" t="s">
        <v>4</v>
      </c>
      <c r="B12" s="50">
        <v>3170</v>
      </c>
      <c r="C12" s="50">
        <v>3066</v>
      </c>
      <c r="D12" s="27">
        <f t="shared" si="0"/>
        <v>6236</v>
      </c>
      <c r="E12" s="15">
        <f>B12</f>
        <v>3170</v>
      </c>
      <c r="F12" s="15">
        <f>C12</f>
        <v>3066</v>
      </c>
      <c r="G12" s="27">
        <f aca="true" t="shared" si="1" ref="G12:G21">E12+F12</f>
        <v>6236</v>
      </c>
      <c r="J12" s="34"/>
      <c r="K12" s="30"/>
      <c r="L12" s="24"/>
      <c r="M12" s="30"/>
      <c r="N12" s="31"/>
      <c r="O12" s="32"/>
    </row>
    <row r="13" spans="1:15" ht="15.75">
      <c r="A13" s="26" t="s">
        <v>5</v>
      </c>
      <c r="B13" s="50">
        <v>3965</v>
      </c>
      <c r="C13" s="50">
        <v>3865</v>
      </c>
      <c r="D13" s="27">
        <f t="shared" si="0"/>
        <v>7830</v>
      </c>
      <c r="E13" s="15">
        <f aca="true" t="shared" si="2" ref="E13:E21">B13</f>
        <v>3965</v>
      </c>
      <c r="F13" s="15">
        <f aca="true" t="shared" si="3" ref="F13:F21">C13</f>
        <v>3865</v>
      </c>
      <c r="G13" s="27">
        <f t="shared" si="1"/>
        <v>7830</v>
      </c>
      <c r="J13" s="29"/>
      <c r="K13" s="30"/>
      <c r="L13" s="24"/>
      <c r="M13" s="30"/>
      <c r="N13" s="31"/>
      <c r="O13" s="32"/>
    </row>
    <row r="14" spans="1:15" ht="15.75">
      <c r="A14" s="26" t="s">
        <v>6</v>
      </c>
      <c r="B14" s="50">
        <v>4460</v>
      </c>
      <c r="C14" s="50">
        <v>4273</v>
      </c>
      <c r="D14" s="27">
        <f t="shared" si="0"/>
        <v>8733</v>
      </c>
      <c r="E14" s="15">
        <f t="shared" si="2"/>
        <v>4460</v>
      </c>
      <c r="F14" s="15">
        <f t="shared" si="3"/>
        <v>4273</v>
      </c>
      <c r="G14" s="27">
        <f t="shared" si="1"/>
        <v>8733</v>
      </c>
      <c r="J14" s="29"/>
      <c r="K14" s="30"/>
      <c r="L14" s="24"/>
      <c r="M14" s="30"/>
      <c r="N14" s="31"/>
      <c r="O14" s="32"/>
    </row>
    <row r="15" spans="1:15" ht="15.75">
      <c r="A15" s="26" t="s">
        <v>7</v>
      </c>
      <c r="B15" s="50">
        <v>4870</v>
      </c>
      <c r="C15" s="50">
        <v>4861</v>
      </c>
      <c r="D15" s="27">
        <f t="shared" si="0"/>
        <v>9731</v>
      </c>
      <c r="E15" s="15">
        <f t="shared" si="2"/>
        <v>4870</v>
      </c>
      <c r="F15" s="15">
        <f t="shared" si="3"/>
        <v>4861</v>
      </c>
      <c r="G15" s="27">
        <f t="shared" si="1"/>
        <v>9731</v>
      </c>
      <c r="J15" s="35"/>
      <c r="K15" s="30"/>
      <c r="L15" s="24"/>
      <c r="M15" s="30"/>
      <c r="N15" s="31"/>
      <c r="O15" s="32"/>
    </row>
    <row r="16" spans="1:15" ht="15.75">
      <c r="A16" s="26" t="s">
        <v>8</v>
      </c>
      <c r="B16" s="50">
        <v>5579</v>
      </c>
      <c r="C16" s="50">
        <v>5787</v>
      </c>
      <c r="D16" s="27">
        <f t="shared" si="0"/>
        <v>11366</v>
      </c>
      <c r="E16" s="15">
        <f t="shared" si="2"/>
        <v>5579</v>
      </c>
      <c r="F16" s="15">
        <f t="shared" si="3"/>
        <v>5787</v>
      </c>
      <c r="G16" s="27">
        <f t="shared" si="1"/>
        <v>11366</v>
      </c>
      <c r="J16" s="24"/>
      <c r="K16" s="30"/>
      <c r="L16" s="24"/>
      <c r="M16" s="30"/>
      <c r="N16" s="31"/>
      <c r="O16" s="32"/>
    </row>
    <row r="17" spans="1:15" ht="15.75">
      <c r="A17" s="26" t="s">
        <v>9</v>
      </c>
      <c r="B17" s="50">
        <v>6335</v>
      </c>
      <c r="C17" s="50">
        <v>6451</v>
      </c>
      <c r="D17" s="27">
        <f t="shared" si="0"/>
        <v>12786</v>
      </c>
      <c r="E17" s="15">
        <f t="shared" si="2"/>
        <v>6335</v>
      </c>
      <c r="F17" s="15">
        <f t="shared" si="3"/>
        <v>6451</v>
      </c>
      <c r="G17" s="27">
        <f t="shared" si="1"/>
        <v>12786</v>
      </c>
      <c r="J17" s="24"/>
      <c r="K17" s="30"/>
      <c r="L17" s="24"/>
      <c r="M17" s="30"/>
      <c r="N17" s="31"/>
      <c r="O17" s="32"/>
    </row>
    <row r="18" spans="1:15" ht="15.75">
      <c r="A18" s="26" t="s">
        <v>10</v>
      </c>
      <c r="B18" s="50">
        <v>6103</v>
      </c>
      <c r="C18" s="50">
        <v>6119</v>
      </c>
      <c r="D18" s="27">
        <f t="shared" si="0"/>
        <v>12222</v>
      </c>
      <c r="E18" s="15">
        <f t="shared" si="2"/>
        <v>6103</v>
      </c>
      <c r="F18" s="15">
        <f t="shared" si="3"/>
        <v>6119</v>
      </c>
      <c r="G18" s="27">
        <f t="shared" si="1"/>
        <v>12222</v>
      </c>
      <c r="J18" s="24"/>
      <c r="K18" s="30"/>
      <c r="L18" s="24"/>
      <c r="M18" s="30"/>
      <c r="N18" s="31"/>
      <c r="O18" s="32"/>
    </row>
    <row r="19" spans="1:15" ht="15.75">
      <c r="A19" s="26" t="s">
        <v>11</v>
      </c>
      <c r="B19" s="50">
        <v>5582</v>
      </c>
      <c r="C19" s="50">
        <v>5985</v>
      </c>
      <c r="D19" s="27">
        <f t="shared" si="0"/>
        <v>11567</v>
      </c>
      <c r="E19" s="15">
        <f t="shared" si="2"/>
        <v>5582</v>
      </c>
      <c r="F19" s="15">
        <f t="shared" si="3"/>
        <v>5985</v>
      </c>
      <c r="G19" s="27">
        <f t="shared" si="1"/>
        <v>11567</v>
      </c>
      <c r="J19" s="24"/>
      <c r="K19" s="30"/>
      <c r="L19" s="24"/>
      <c r="M19" s="30"/>
      <c r="N19" s="31"/>
      <c r="O19" s="32"/>
    </row>
    <row r="20" spans="1:15" ht="15.75">
      <c r="A20" s="26" t="s">
        <v>12</v>
      </c>
      <c r="B20" s="50">
        <v>5014</v>
      </c>
      <c r="C20" s="50">
        <v>5585</v>
      </c>
      <c r="D20" s="27">
        <f t="shared" si="0"/>
        <v>10599</v>
      </c>
      <c r="E20" s="15">
        <f t="shared" si="2"/>
        <v>5014</v>
      </c>
      <c r="F20" s="15">
        <f t="shared" si="3"/>
        <v>5585</v>
      </c>
      <c r="G20" s="27">
        <f t="shared" si="1"/>
        <v>10599</v>
      </c>
      <c r="J20" s="24"/>
      <c r="K20" s="30"/>
      <c r="L20" s="24"/>
      <c r="M20" s="30"/>
      <c r="N20" s="31"/>
      <c r="O20" s="32"/>
    </row>
    <row r="21" spans="1:15" ht="15.75">
      <c r="A21" s="26" t="s">
        <v>13</v>
      </c>
      <c r="B21" s="50">
        <v>4185</v>
      </c>
      <c r="C21" s="50">
        <v>4756</v>
      </c>
      <c r="D21" s="27">
        <f t="shared" si="0"/>
        <v>8941</v>
      </c>
      <c r="E21" s="15">
        <f t="shared" si="2"/>
        <v>4185</v>
      </c>
      <c r="F21" s="15">
        <f t="shared" si="3"/>
        <v>4756</v>
      </c>
      <c r="G21" s="27">
        <f t="shared" si="1"/>
        <v>8941</v>
      </c>
      <c r="J21" s="24"/>
      <c r="K21" s="30"/>
      <c r="L21" s="24"/>
      <c r="M21" s="30"/>
      <c r="N21" s="31"/>
      <c r="O21" s="32"/>
    </row>
    <row r="22" spans="1:15" ht="15.75">
      <c r="A22" s="26" t="s">
        <v>14</v>
      </c>
      <c r="B22" s="50">
        <v>3289</v>
      </c>
      <c r="C22" s="50">
        <v>3719</v>
      </c>
      <c r="D22" s="27">
        <f t="shared" si="0"/>
        <v>7008</v>
      </c>
      <c r="E22" s="14"/>
      <c r="F22" s="14"/>
      <c r="G22" s="27"/>
      <c r="J22" s="24"/>
      <c r="K22" s="25"/>
      <c r="L22" s="24"/>
      <c r="M22" s="30"/>
      <c r="N22" s="31"/>
      <c r="O22" s="32"/>
    </row>
    <row r="23" spans="1:15" ht="15.75">
      <c r="A23" s="26" t="s">
        <v>15</v>
      </c>
      <c r="B23" s="50">
        <v>2848</v>
      </c>
      <c r="C23" s="50">
        <v>3547</v>
      </c>
      <c r="D23" s="27">
        <f t="shared" si="0"/>
        <v>6395</v>
      </c>
      <c r="E23" s="14"/>
      <c r="F23" s="14"/>
      <c r="G23" s="27"/>
      <c r="J23" s="31"/>
      <c r="K23" s="32"/>
      <c r="L23" s="31"/>
      <c r="M23" s="32"/>
      <c r="N23" s="31"/>
      <c r="O23" s="32"/>
    </row>
    <row r="24" spans="1:7" ht="15.75">
      <c r="A24" s="26" t="s">
        <v>16</v>
      </c>
      <c r="B24" s="50">
        <v>1901</v>
      </c>
      <c r="C24" s="50">
        <v>2667</v>
      </c>
      <c r="D24" s="27">
        <f t="shared" si="0"/>
        <v>4568</v>
      </c>
      <c r="E24" s="14"/>
      <c r="F24" s="14"/>
      <c r="G24" s="27"/>
    </row>
    <row r="25" spans="1:7" ht="15.75">
      <c r="A25" s="26" t="s">
        <v>17</v>
      </c>
      <c r="B25" s="50">
        <v>1545</v>
      </c>
      <c r="C25" s="50">
        <v>2456</v>
      </c>
      <c r="D25" s="27">
        <f t="shared" si="0"/>
        <v>4001</v>
      </c>
      <c r="E25" s="14"/>
      <c r="F25" s="14"/>
      <c r="G25" s="27"/>
    </row>
    <row r="26" spans="1:7" ht="15" customHeight="1">
      <c r="A26" s="26" t="s">
        <v>18</v>
      </c>
      <c r="B26" s="50">
        <v>840</v>
      </c>
      <c r="C26" s="50">
        <v>2017</v>
      </c>
      <c r="D26" s="27">
        <f t="shared" si="0"/>
        <v>2857</v>
      </c>
      <c r="E26" s="14"/>
      <c r="F26" s="14"/>
      <c r="G26" s="27"/>
    </row>
    <row r="27" spans="1:7" ht="15.75">
      <c r="A27" s="26" t="s">
        <v>19</v>
      </c>
      <c r="B27" s="27">
        <f>SUM(B9:B26)</f>
        <v>73078</v>
      </c>
      <c r="C27" s="27">
        <f>SUM(C9:C26)</f>
        <v>77624</v>
      </c>
      <c r="D27" s="27">
        <f t="shared" si="0"/>
        <v>150702</v>
      </c>
      <c r="E27" s="27">
        <f>SUM(E9:E26)</f>
        <v>49263</v>
      </c>
      <c r="F27" s="27">
        <f>SUM(F9:F26)</f>
        <v>50748</v>
      </c>
      <c r="G27" s="46">
        <f>SUM(G9:G26)</f>
        <v>100011</v>
      </c>
    </row>
    <row r="30" ht="15.75">
      <c r="A30" s="62"/>
    </row>
    <row r="32" spans="1:4" ht="15.75">
      <c r="A32" s="28"/>
      <c r="B32" s="37"/>
      <c r="C32" s="37"/>
      <c r="D32" s="38"/>
    </row>
    <row r="33" ht="15" customHeight="1"/>
    <row r="37" ht="15.75">
      <c r="A37" s="36"/>
    </row>
  </sheetData>
  <sheetProtection/>
  <mergeCells count="4">
    <mergeCell ref="A3:I4"/>
    <mergeCell ref="J5:K5"/>
    <mergeCell ref="B7:D7"/>
    <mergeCell ref="E7:G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I11" sqref="I11"/>
    </sheetView>
  </sheetViews>
  <sheetFormatPr defaultColWidth="11.421875" defaultRowHeight="15"/>
  <cols>
    <col min="1" max="1" width="18.00390625" style="4" bestFit="1" customWidth="1"/>
    <col min="2" max="3" width="11.421875" style="4" customWidth="1"/>
    <col min="4" max="4" width="12.57421875" style="4" customWidth="1"/>
    <col min="5" max="7" width="11.421875" style="4" customWidth="1"/>
    <col min="8" max="8" width="18.00390625" style="53" customWidth="1"/>
    <col min="9" max="9" width="11.421875" style="53" customWidth="1"/>
    <col min="10" max="16384" width="11.421875" style="4" customWidth="1"/>
  </cols>
  <sheetData>
    <row r="1" ht="15.75">
      <c r="A1" s="45" t="s">
        <v>43</v>
      </c>
    </row>
    <row r="2" spans="1:7" ht="15.75">
      <c r="A2" s="45"/>
      <c r="B2" s="47"/>
      <c r="C2" s="47"/>
      <c r="D2" s="47"/>
      <c r="E2" s="47"/>
      <c r="F2" s="47"/>
      <c r="G2" s="47"/>
    </row>
    <row r="3" spans="1:9" ht="14.25">
      <c r="A3" s="66" t="s">
        <v>50</v>
      </c>
      <c r="B3" s="66"/>
      <c r="C3" s="66"/>
      <c r="D3" s="66"/>
      <c r="E3" s="66"/>
      <c r="F3" s="66"/>
      <c r="G3" s="66"/>
      <c r="H3" s="66"/>
      <c r="I3" s="66"/>
    </row>
    <row r="4" spans="1:9" ht="14.25">
      <c r="A4" s="66"/>
      <c r="B4" s="66"/>
      <c r="C4" s="66"/>
      <c r="D4" s="66"/>
      <c r="E4" s="66"/>
      <c r="F4" s="66"/>
      <c r="G4" s="66"/>
      <c r="H4" s="66"/>
      <c r="I4" s="66"/>
    </row>
    <row r="5" spans="1:7" ht="15.75">
      <c r="A5" s="45"/>
      <c r="B5" s="47"/>
      <c r="C5" s="47"/>
      <c r="D5" s="47"/>
      <c r="E5" s="47"/>
      <c r="F5" s="47"/>
      <c r="G5" s="47"/>
    </row>
    <row r="8" spans="2:7" ht="15.75">
      <c r="B8" s="70" t="s">
        <v>49</v>
      </c>
      <c r="C8" s="71"/>
      <c r="D8" s="72"/>
      <c r="E8" s="70" t="s">
        <v>23</v>
      </c>
      <c r="F8" s="71"/>
      <c r="G8" s="72"/>
    </row>
    <row r="9" spans="1:7" ht="15.75">
      <c r="A9" s="1" t="s">
        <v>0</v>
      </c>
      <c r="B9" s="5" t="s">
        <v>20</v>
      </c>
      <c r="C9" s="5" t="s">
        <v>21</v>
      </c>
      <c r="D9" s="5" t="s">
        <v>19</v>
      </c>
      <c r="E9" s="5" t="s">
        <v>20</v>
      </c>
      <c r="F9" s="5" t="s">
        <v>22</v>
      </c>
      <c r="G9" s="5" t="s">
        <v>19</v>
      </c>
    </row>
    <row r="10" spans="1:7" ht="15.75">
      <c r="A10" s="2" t="s">
        <v>1</v>
      </c>
      <c r="B10" s="15">
        <v>14795</v>
      </c>
      <c r="C10" s="15">
        <v>13914</v>
      </c>
      <c r="D10" s="7">
        <f>B10+C10</f>
        <v>28709</v>
      </c>
      <c r="E10" s="6"/>
      <c r="F10" s="6"/>
      <c r="G10" s="8"/>
    </row>
    <row r="11" spans="1:7" ht="15.75">
      <c r="A11" s="3" t="s">
        <v>2</v>
      </c>
      <c r="B11" s="15">
        <v>16882</v>
      </c>
      <c r="C11" s="15">
        <v>15951</v>
      </c>
      <c r="D11" s="7">
        <f aca="true" t="shared" si="0" ref="D11:D28">B11+C11</f>
        <v>32833</v>
      </c>
      <c r="E11" s="6"/>
      <c r="F11" s="6"/>
      <c r="G11" s="8"/>
    </row>
    <row r="12" spans="1:7" ht="15.75">
      <c r="A12" s="3" t="s">
        <v>3</v>
      </c>
      <c r="B12" s="15">
        <v>21371</v>
      </c>
      <c r="C12" s="15">
        <v>20416</v>
      </c>
      <c r="D12" s="7">
        <f t="shared" si="0"/>
        <v>41787</v>
      </c>
      <c r="E12" s="6"/>
      <c r="F12" s="6"/>
      <c r="G12" s="8"/>
    </row>
    <row r="13" spans="1:7" ht="15.75">
      <c r="A13" s="2" t="s">
        <v>4</v>
      </c>
      <c r="B13" s="15">
        <v>14158</v>
      </c>
      <c r="C13" s="15">
        <v>13687</v>
      </c>
      <c r="D13" s="46">
        <f t="shared" si="0"/>
        <v>27845</v>
      </c>
      <c r="E13" s="15">
        <f>B13</f>
        <v>14158</v>
      </c>
      <c r="F13" s="15">
        <f>C13</f>
        <v>13687</v>
      </c>
      <c r="G13" s="46">
        <f aca="true" t="shared" si="1" ref="G13:G22">E13+F13</f>
        <v>27845</v>
      </c>
    </row>
    <row r="14" spans="1:7" ht="15.75">
      <c r="A14" s="2" t="s">
        <v>5</v>
      </c>
      <c r="B14" s="15">
        <v>18514</v>
      </c>
      <c r="C14" s="15">
        <v>17730</v>
      </c>
      <c r="D14" s="7">
        <f t="shared" si="0"/>
        <v>36244</v>
      </c>
      <c r="E14" s="15">
        <f aca="true" t="shared" si="2" ref="E14:E22">B14</f>
        <v>18514</v>
      </c>
      <c r="F14" s="15">
        <f aca="true" t="shared" si="3" ref="F14:F22">C14</f>
        <v>17730</v>
      </c>
      <c r="G14" s="46">
        <f t="shared" si="1"/>
        <v>36244</v>
      </c>
    </row>
    <row r="15" spans="1:7" ht="15.75">
      <c r="A15" s="2" t="s">
        <v>6</v>
      </c>
      <c r="B15" s="15">
        <v>20489</v>
      </c>
      <c r="C15" s="15">
        <v>19545</v>
      </c>
      <c r="D15" s="7">
        <f t="shared" si="0"/>
        <v>40034</v>
      </c>
      <c r="E15" s="15">
        <f t="shared" si="2"/>
        <v>20489</v>
      </c>
      <c r="F15" s="15">
        <f t="shared" si="3"/>
        <v>19545</v>
      </c>
      <c r="G15" s="46">
        <f t="shared" si="1"/>
        <v>40034</v>
      </c>
    </row>
    <row r="16" spans="1:7" ht="15.75">
      <c r="A16" s="2" t="s">
        <v>7</v>
      </c>
      <c r="B16" s="15">
        <v>21479</v>
      </c>
      <c r="C16" s="15">
        <v>20186</v>
      </c>
      <c r="D16" s="7">
        <f t="shared" si="0"/>
        <v>41665</v>
      </c>
      <c r="E16" s="15">
        <f t="shared" si="2"/>
        <v>21479</v>
      </c>
      <c r="F16" s="15">
        <f t="shared" si="3"/>
        <v>20186</v>
      </c>
      <c r="G16" s="46">
        <f t="shared" si="1"/>
        <v>41665</v>
      </c>
    </row>
    <row r="17" spans="1:7" ht="15.75">
      <c r="A17" s="2" t="s">
        <v>8</v>
      </c>
      <c r="B17" s="15">
        <v>23696</v>
      </c>
      <c r="C17" s="15">
        <v>23183</v>
      </c>
      <c r="D17" s="7">
        <f t="shared" si="0"/>
        <v>46879</v>
      </c>
      <c r="E17" s="15">
        <f t="shared" si="2"/>
        <v>23696</v>
      </c>
      <c r="F17" s="15">
        <f t="shared" si="3"/>
        <v>23183</v>
      </c>
      <c r="G17" s="46">
        <f t="shared" si="1"/>
        <v>46879</v>
      </c>
    </row>
    <row r="18" spans="1:7" ht="15.75">
      <c r="A18" s="2" t="s">
        <v>9</v>
      </c>
      <c r="B18" s="15">
        <v>25705</v>
      </c>
      <c r="C18" s="15">
        <v>25393</v>
      </c>
      <c r="D18" s="7">
        <f t="shared" si="0"/>
        <v>51098</v>
      </c>
      <c r="E18" s="15">
        <f t="shared" si="2"/>
        <v>25705</v>
      </c>
      <c r="F18" s="15">
        <f t="shared" si="3"/>
        <v>25393</v>
      </c>
      <c r="G18" s="46">
        <f t="shared" si="1"/>
        <v>51098</v>
      </c>
    </row>
    <row r="19" spans="1:7" ht="15.75">
      <c r="A19" s="2" t="s">
        <v>10</v>
      </c>
      <c r="B19" s="15">
        <v>31689</v>
      </c>
      <c r="C19" s="15">
        <v>31047</v>
      </c>
      <c r="D19" s="7">
        <f t="shared" si="0"/>
        <v>62736</v>
      </c>
      <c r="E19" s="15">
        <f t="shared" si="2"/>
        <v>31689</v>
      </c>
      <c r="F19" s="15">
        <f t="shared" si="3"/>
        <v>31047</v>
      </c>
      <c r="G19" s="46">
        <f t="shared" si="1"/>
        <v>62736</v>
      </c>
    </row>
    <row r="20" spans="1:7" ht="15.75">
      <c r="A20" s="2" t="s">
        <v>11</v>
      </c>
      <c r="B20" s="15">
        <v>26922</v>
      </c>
      <c r="C20" s="15">
        <v>26825</v>
      </c>
      <c r="D20" s="7">
        <f t="shared" si="0"/>
        <v>53747</v>
      </c>
      <c r="E20" s="15">
        <f t="shared" si="2"/>
        <v>26922</v>
      </c>
      <c r="F20" s="15">
        <f t="shared" si="3"/>
        <v>26825</v>
      </c>
      <c r="G20" s="46">
        <f t="shared" si="1"/>
        <v>53747</v>
      </c>
    </row>
    <row r="21" spans="1:7" ht="15.75">
      <c r="A21" s="2" t="s">
        <v>12</v>
      </c>
      <c r="B21" s="15">
        <v>25373</v>
      </c>
      <c r="C21" s="15">
        <v>24749</v>
      </c>
      <c r="D21" s="7">
        <f t="shared" si="0"/>
        <v>50122</v>
      </c>
      <c r="E21" s="15">
        <f t="shared" si="2"/>
        <v>25373</v>
      </c>
      <c r="F21" s="15">
        <f t="shared" si="3"/>
        <v>24749</v>
      </c>
      <c r="G21" s="46">
        <f t="shared" si="1"/>
        <v>50122</v>
      </c>
    </row>
    <row r="22" spans="1:7" ht="15.75">
      <c r="A22" s="2" t="s">
        <v>13</v>
      </c>
      <c r="B22" s="15">
        <v>20112</v>
      </c>
      <c r="C22" s="15">
        <v>19608</v>
      </c>
      <c r="D22" s="7">
        <f t="shared" si="0"/>
        <v>39720</v>
      </c>
      <c r="E22" s="15">
        <f t="shared" si="2"/>
        <v>20112</v>
      </c>
      <c r="F22" s="15">
        <f t="shared" si="3"/>
        <v>19608</v>
      </c>
      <c r="G22" s="46">
        <f t="shared" si="1"/>
        <v>39720</v>
      </c>
    </row>
    <row r="23" spans="1:7" ht="15.75">
      <c r="A23" s="2" t="s">
        <v>14</v>
      </c>
      <c r="B23" s="15">
        <v>16470</v>
      </c>
      <c r="C23" s="15">
        <v>16669</v>
      </c>
      <c r="D23" s="7">
        <f t="shared" si="0"/>
        <v>33139</v>
      </c>
      <c r="E23" s="6"/>
      <c r="F23" s="6"/>
      <c r="G23" s="8"/>
    </row>
    <row r="24" spans="1:7" ht="15.75">
      <c r="A24" s="2" t="s">
        <v>15</v>
      </c>
      <c r="B24" s="15">
        <v>14469</v>
      </c>
      <c r="C24" s="15">
        <v>16297</v>
      </c>
      <c r="D24" s="7">
        <f t="shared" si="0"/>
        <v>30766</v>
      </c>
      <c r="E24" s="6"/>
      <c r="F24" s="6"/>
      <c r="G24" s="8"/>
    </row>
    <row r="25" spans="1:7" ht="15.75">
      <c r="A25" s="2" t="s">
        <v>16</v>
      </c>
      <c r="B25" s="15">
        <v>10108</v>
      </c>
      <c r="C25" s="15">
        <v>13319</v>
      </c>
      <c r="D25" s="7">
        <f t="shared" si="0"/>
        <v>23427</v>
      </c>
      <c r="E25" s="6"/>
      <c r="F25" s="6"/>
      <c r="G25" s="8"/>
    </row>
    <row r="26" spans="1:7" ht="15.75">
      <c r="A26" s="2" t="s">
        <v>17</v>
      </c>
      <c r="B26" s="15">
        <v>10017</v>
      </c>
      <c r="C26" s="15">
        <v>15002</v>
      </c>
      <c r="D26" s="7">
        <f t="shared" si="0"/>
        <v>25019</v>
      </c>
      <c r="E26" s="6"/>
      <c r="F26" s="6"/>
      <c r="G26" s="8"/>
    </row>
    <row r="27" spans="1:7" ht="15.75">
      <c r="A27" s="2" t="s">
        <v>18</v>
      </c>
      <c r="B27" s="15">
        <v>6246</v>
      </c>
      <c r="C27" s="15">
        <v>12169</v>
      </c>
      <c r="D27" s="7">
        <f t="shared" si="0"/>
        <v>18415</v>
      </c>
      <c r="E27" s="6"/>
      <c r="F27" s="6"/>
      <c r="G27" s="8"/>
    </row>
    <row r="28" spans="1:7" ht="15.75">
      <c r="A28" s="2" t="s">
        <v>19</v>
      </c>
      <c r="B28" s="7">
        <f>SUM(B10:B27)</f>
        <v>338495</v>
      </c>
      <c r="C28" s="7">
        <f>SUM(C10:C27)</f>
        <v>345690</v>
      </c>
      <c r="D28" s="7">
        <f t="shared" si="0"/>
        <v>684185</v>
      </c>
      <c r="E28" s="7">
        <f>SUM(E10:E27)</f>
        <v>228137</v>
      </c>
      <c r="F28" s="7">
        <f>SUM(F10:F27)</f>
        <v>221953</v>
      </c>
      <c r="G28" s="7">
        <f>SUM(G13:G27)</f>
        <v>450090</v>
      </c>
    </row>
    <row r="32" ht="14.25">
      <c r="A32" s="62"/>
    </row>
    <row r="35" spans="1:4" ht="15.75">
      <c r="A35" s="45"/>
      <c r="B35" s="45"/>
      <c r="C35" s="45"/>
      <c r="D35" s="45"/>
    </row>
    <row r="36" spans="1:4" ht="15">
      <c r="A36" s="44"/>
      <c r="B36" s="44"/>
      <c r="C36" s="44"/>
      <c r="D36" s="44"/>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B32" sqref="B32"/>
    </sheetView>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43</v>
      </c>
    </row>
    <row r="2" spans="1:9" s="47" customFormat="1" ht="15" customHeight="1">
      <c r="A2" s="9"/>
      <c r="H2" s="54"/>
      <c r="I2" s="54"/>
    </row>
    <row r="3" spans="1:9" s="47" customFormat="1" ht="15" customHeight="1">
      <c r="A3" s="66" t="s">
        <v>47</v>
      </c>
      <c r="B3" s="66"/>
      <c r="C3" s="66"/>
      <c r="D3" s="66"/>
      <c r="E3" s="66"/>
      <c r="F3" s="66"/>
      <c r="G3" s="66"/>
      <c r="H3" s="66"/>
      <c r="I3" s="66"/>
    </row>
    <row r="4" spans="1:9" s="47" customFormat="1" ht="15" customHeight="1">
      <c r="A4" s="66"/>
      <c r="B4" s="66"/>
      <c r="C4" s="66"/>
      <c r="D4" s="66"/>
      <c r="E4" s="66"/>
      <c r="F4" s="66"/>
      <c r="G4" s="66"/>
      <c r="H4" s="66"/>
      <c r="I4" s="66"/>
    </row>
    <row r="5" spans="1:9" s="47" customFormat="1" ht="15" customHeight="1">
      <c r="A5" s="9"/>
      <c r="H5" s="54"/>
      <c r="I5" s="54"/>
    </row>
    <row r="7" spans="2:7" ht="15" customHeight="1">
      <c r="B7" s="73" t="s">
        <v>48</v>
      </c>
      <c r="C7" s="74"/>
      <c r="D7" s="75"/>
      <c r="E7" s="73" t="s">
        <v>23</v>
      </c>
      <c r="F7" s="74"/>
      <c r="G7" s="75"/>
    </row>
    <row r="8" spans="1:7" ht="15" customHeight="1">
      <c r="A8" s="10" t="s">
        <v>0</v>
      </c>
      <c r="B8" s="10" t="s">
        <v>20</v>
      </c>
      <c r="C8" s="10" t="s">
        <v>21</v>
      </c>
      <c r="D8" s="10" t="s">
        <v>19</v>
      </c>
      <c r="E8" s="10" t="s">
        <v>20</v>
      </c>
      <c r="F8" s="10" t="s">
        <v>21</v>
      </c>
      <c r="G8" s="10" t="s">
        <v>19</v>
      </c>
    </row>
    <row r="9" spans="1:7" ht="15.75">
      <c r="A9" s="12" t="s">
        <v>1</v>
      </c>
      <c r="B9" s="15">
        <v>6953</v>
      </c>
      <c r="C9" s="15">
        <v>6738</v>
      </c>
      <c r="D9" s="16">
        <f>B9+C9</f>
        <v>13691</v>
      </c>
      <c r="E9" s="15"/>
      <c r="F9" s="14"/>
      <c r="G9" s="16"/>
    </row>
    <row r="10" spans="1:7" ht="15.75">
      <c r="A10" s="13" t="s">
        <v>2</v>
      </c>
      <c r="B10" s="15">
        <v>8454</v>
      </c>
      <c r="C10" s="15">
        <v>7847</v>
      </c>
      <c r="D10" s="16">
        <f aca="true" t="shared" si="0" ref="D10:D27">B10+C10</f>
        <v>16301</v>
      </c>
      <c r="E10" s="14"/>
      <c r="F10" s="14"/>
      <c r="G10" s="16"/>
    </row>
    <row r="11" spans="1:7" ht="15.75">
      <c r="A11" s="13" t="s">
        <v>3</v>
      </c>
      <c r="B11" s="15">
        <v>11228</v>
      </c>
      <c r="C11" s="15">
        <v>10708</v>
      </c>
      <c r="D11" s="16">
        <f t="shared" si="0"/>
        <v>21936</v>
      </c>
      <c r="E11" s="14"/>
      <c r="F11" s="14"/>
      <c r="G11" s="16"/>
    </row>
    <row r="12" spans="1:7" ht="15.75">
      <c r="A12" s="12" t="s">
        <v>4</v>
      </c>
      <c r="B12" s="15">
        <v>7590</v>
      </c>
      <c r="C12" s="15">
        <v>7193</v>
      </c>
      <c r="D12" s="16">
        <f t="shared" si="0"/>
        <v>14783</v>
      </c>
      <c r="E12" s="15">
        <f>B12</f>
        <v>7590</v>
      </c>
      <c r="F12" s="15">
        <f>C12</f>
        <v>7193</v>
      </c>
      <c r="G12" s="46">
        <f aca="true" t="shared" si="1" ref="G12:G21">E12+F12</f>
        <v>14783</v>
      </c>
    </row>
    <row r="13" spans="1:7" ht="15.75">
      <c r="A13" s="12" t="s">
        <v>5</v>
      </c>
      <c r="B13" s="15">
        <v>9949</v>
      </c>
      <c r="C13" s="15">
        <v>9192</v>
      </c>
      <c r="D13" s="16">
        <f t="shared" si="0"/>
        <v>19141</v>
      </c>
      <c r="E13" s="15">
        <f aca="true" t="shared" si="2" ref="E13:E21">B13</f>
        <v>9949</v>
      </c>
      <c r="F13" s="15">
        <f aca="true" t="shared" si="3" ref="F13:F21">C13</f>
        <v>9192</v>
      </c>
      <c r="G13" s="46">
        <f t="shared" si="1"/>
        <v>19141</v>
      </c>
    </row>
    <row r="14" spans="1:7" ht="15.75">
      <c r="A14" s="12" t="s">
        <v>6</v>
      </c>
      <c r="B14" s="15">
        <v>10726</v>
      </c>
      <c r="C14" s="15">
        <v>10019</v>
      </c>
      <c r="D14" s="16">
        <f t="shared" si="0"/>
        <v>20745</v>
      </c>
      <c r="E14" s="15">
        <f t="shared" si="2"/>
        <v>10726</v>
      </c>
      <c r="F14" s="15">
        <f t="shared" si="3"/>
        <v>10019</v>
      </c>
      <c r="G14" s="46">
        <f t="shared" si="1"/>
        <v>20745</v>
      </c>
    </row>
    <row r="15" spans="1:7" ht="15.75">
      <c r="A15" s="12" t="s">
        <v>7</v>
      </c>
      <c r="B15" s="15">
        <v>11638</v>
      </c>
      <c r="C15" s="15">
        <v>10770</v>
      </c>
      <c r="D15" s="16">
        <f t="shared" si="0"/>
        <v>22408</v>
      </c>
      <c r="E15" s="15">
        <f t="shared" si="2"/>
        <v>11638</v>
      </c>
      <c r="F15" s="15">
        <f t="shared" si="3"/>
        <v>10770</v>
      </c>
      <c r="G15" s="46">
        <f t="shared" si="1"/>
        <v>22408</v>
      </c>
    </row>
    <row r="16" spans="1:7" ht="15.75">
      <c r="A16" s="12" t="s">
        <v>8</v>
      </c>
      <c r="B16" s="15">
        <v>13229</v>
      </c>
      <c r="C16" s="15">
        <v>12513</v>
      </c>
      <c r="D16" s="16">
        <f t="shared" si="0"/>
        <v>25742</v>
      </c>
      <c r="E16" s="15">
        <f t="shared" si="2"/>
        <v>13229</v>
      </c>
      <c r="F16" s="15">
        <f t="shared" si="3"/>
        <v>12513</v>
      </c>
      <c r="G16" s="46">
        <f t="shared" si="1"/>
        <v>25742</v>
      </c>
    </row>
    <row r="17" spans="1:7" ht="15.75">
      <c r="A17" s="12" t="s">
        <v>9</v>
      </c>
      <c r="B17" s="15">
        <v>14225</v>
      </c>
      <c r="C17" s="15">
        <v>13743</v>
      </c>
      <c r="D17" s="16">
        <f t="shared" si="0"/>
        <v>27968</v>
      </c>
      <c r="E17" s="15">
        <f t="shared" si="2"/>
        <v>14225</v>
      </c>
      <c r="F17" s="15">
        <f t="shared" si="3"/>
        <v>13743</v>
      </c>
      <c r="G17" s="46">
        <f t="shared" si="1"/>
        <v>27968</v>
      </c>
    </row>
    <row r="18" spans="1:7" ht="15.75">
      <c r="A18" s="12" t="s">
        <v>10</v>
      </c>
      <c r="B18" s="15">
        <v>15026</v>
      </c>
      <c r="C18" s="15">
        <v>14659</v>
      </c>
      <c r="D18" s="16">
        <f t="shared" si="0"/>
        <v>29685</v>
      </c>
      <c r="E18" s="15">
        <f t="shared" si="2"/>
        <v>15026</v>
      </c>
      <c r="F18" s="15">
        <f t="shared" si="3"/>
        <v>14659</v>
      </c>
      <c r="G18" s="46">
        <f t="shared" si="1"/>
        <v>29685</v>
      </c>
    </row>
    <row r="19" spans="1:7" ht="15.75">
      <c r="A19" s="12" t="s">
        <v>11</v>
      </c>
      <c r="B19" s="15">
        <v>16414</v>
      </c>
      <c r="C19" s="15">
        <v>16121</v>
      </c>
      <c r="D19" s="16">
        <f t="shared" si="0"/>
        <v>32535</v>
      </c>
      <c r="E19" s="15">
        <f t="shared" si="2"/>
        <v>16414</v>
      </c>
      <c r="F19" s="15">
        <f t="shared" si="3"/>
        <v>16121</v>
      </c>
      <c r="G19" s="46">
        <f t="shared" si="1"/>
        <v>32535</v>
      </c>
    </row>
    <row r="20" spans="1:7" ht="15.75">
      <c r="A20" s="12" t="s">
        <v>12</v>
      </c>
      <c r="B20" s="15">
        <v>16631</v>
      </c>
      <c r="C20" s="15">
        <v>15641</v>
      </c>
      <c r="D20" s="16">
        <f t="shared" si="0"/>
        <v>32272</v>
      </c>
      <c r="E20" s="15">
        <f t="shared" si="2"/>
        <v>16631</v>
      </c>
      <c r="F20" s="15">
        <f t="shared" si="3"/>
        <v>15641</v>
      </c>
      <c r="G20" s="46">
        <f t="shared" si="1"/>
        <v>32272</v>
      </c>
    </row>
    <row r="21" spans="1:7" ht="15.75">
      <c r="A21" s="12" t="s">
        <v>13</v>
      </c>
      <c r="B21" s="15">
        <v>13619</v>
      </c>
      <c r="C21" s="15">
        <v>12873</v>
      </c>
      <c r="D21" s="16">
        <f t="shared" si="0"/>
        <v>26492</v>
      </c>
      <c r="E21" s="15">
        <f t="shared" si="2"/>
        <v>13619</v>
      </c>
      <c r="F21" s="15">
        <f t="shared" si="3"/>
        <v>12873</v>
      </c>
      <c r="G21" s="46">
        <f t="shared" si="1"/>
        <v>26492</v>
      </c>
    </row>
    <row r="22" spans="1:7" ht="15.75">
      <c r="A22" s="12" t="s">
        <v>14</v>
      </c>
      <c r="B22" s="15">
        <v>10925</v>
      </c>
      <c r="C22" s="15">
        <v>10574</v>
      </c>
      <c r="D22" s="16">
        <f t="shared" si="0"/>
        <v>21499</v>
      </c>
      <c r="E22" s="14"/>
      <c r="F22" s="14"/>
      <c r="G22" s="16"/>
    </row>
    <row r="23" spans="1:7" ht="15.75">
      <c r="A23" s="12" t="s">
        <v>15</v>
      </c>
      <c r="B23" s="15">
        <v>9021</v>
      </c>
      <c r="C23" s="15">
        <v>10231</v>
      </c>
      <c r="D23" s="16">
        <f t="shared" si="0"/>
        <v>19252</v>
      </c>
      <c r="E23" s="14"/>
      <c r="F23" s="14"/>
      <c r="G23" s="16"/>
    </row>
    <row r="24" spans="1:7" ht="15.75">
      <c r="A24" s="12" t="s">
        <v>16</v>
      </c>
      <c r="B24" s="15">
        <v>7145</v>
      </c>
      <c r="C24" s="15">
        <v>8988</v>
      </c>
      <c r="D24" s="16">
        <f t="shared" si="0"/>
        <v>16133</v>
      </c>
      <c r="E24" s="14"/>
      <c r="F24" s="14"/>
      <c r="G24" s="16"/>
    </row>
    <row r="25" spans="1:7" ht="15.75">
      <c r="A25" s="12" t="s">
        <v>17</v>
      </c>
      <c r="B25" s="15">
        <v>6154</v>
      </c>
      <c r="C25" s="15">
        <v>9035</v>
      </c>
      <c r="D25" s="16">
        <f t="shared" si="0"/>
        <v>15189</v>
      </c>
      <c r="E25" s="14"/>
      <c r="F25" s="14"/>
      <c r="G25" s="16"/>
    </row>
    <row r="26" spans="1:7" ht="15.75">
      <c r="A26" s="12" t="s">
        <v>18</v>
      </c>
      <c r="B26" s="15">
        <v>6461</v>
      </c>
      <c r="C26" s="15">
        <v>11918</v>
      </c>
      <c r="D26" s="16">
        <f t="shared" si="0"/>
        <v>18379</v>
      </c>
      <c r="E26" s="14"/>
      <c r="F26" s="14"/>
      <c r="G26" s="16"/>
    </row>
    <row r="27" spans="1:7" ht="15.75">
      <c r="A27" s="12" t="s">
        <v>19</v>
      </c>
      <c r="B27" s="16">
        <f>SUM(B9:B26)</f>
        <v>195388</v>
      </c>
      <c r="C27" s="16">
        <f>SUM(C9:C26)</f>
        <v>198763</v>
      </c>
      <c r="D27" s="16">
        <f t="shared" si="0"/>
        <v>394151</v>
      </c>
      <c r="E27" s="16">
        <f>SUM(E12:E26)</f>
        <v>129047</v>
      </c>
      <c r="F27" s="46">
        <f>SUM(F12:F26)</f>
        <v>122724</v>
      </c>
      <c r="G27" s="46">
        <f>SUM(G12:G26)</f>
        <v>251771</v>
      </c>
    </row>
    <row r="31" ht="15.75">
      <c r="A31" s="62"/>
    </row>
    <row r="33" spans="1:4" ht="15.75">
      <c r="A33" s="28"/>
      <c r="B33" s="28"/>
      <c r="C33" s="28"/>
      <c r="D33" s="28"/>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B10" sqref="B10:C27"/>
    </sheetView>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43</v>
      </c>
    </row>
    <row r="2" spans="1:9" s="47" customFormat="1" ht="15">
      <c r="A2" s="9"/>
      <c r="H2" s="53"/>
      <c r="I2" s="53"/>
    </row>
    <row r="3" spans="1:9" s="47" customFormat="1" ht="14.25">
      <c r="A3" s="66" t="s">
        <v>51</v>
      </c>
      <c r="B3" s="66"/>
      <c r="C3" s="66"/>
      <c r="D3" s="66"/>
      <c r="E3" s="66"/>
      <c r="F3" s="66"/>
      <c r="G3" s="66"/>
      <c r="H3" s="66"/>
      <c r="I3" s="66"/>
    </row>
    <row r="4" spans="1:9" s="47" customFormat="1" ht="14.25">
      <c r="A4" s="66"/>
      <c r="B4" s="66"/>
      <c r="C4" s="66"/>
      <c r="D4" s="66"/>
      <c r="E4" s="66"/>
      <c r="F4" s="66"/>
      <c r="G4" s="66"/>
      <c r="H4" s="66"/>
      <c r="I4" s="66"/>
    </row>
    <row r="5" spans="1:9" s="47" customFormat="1" ht="15">
      <c r="A5" s="9"/>
      <c r="H5" s="53"/>
      <c r="I5" s="53"/>
    </row>
    <row r="6" spans="1:9" s="47" customFormat="1" ht="15">
      <c r="A6" s="9"/>
      <c r="H6" s="53"/>
      <c r="I6" s="53"/>
    </row>
    <row r="8" spans="2:7" ht="15" customHeight="1">
      <c r="B8" s="73" t="s">
        <v>48</v>
      </c>
      <c r="C8" s="74"/>
      <c r="D8" s="75"/>
      <c r="E8" s="73" t="s">
        <v>23</v>
      </c>
      <c r="F8" s="74"/>
      <c r="G8" s="75"/>
    </row>
    <row r="9" spans="1:7" ht="15" customHeight="1">
      <c r="A9" s="10" t="s">
        <v>0</v>
      </c>
      <c r="B9" s="10" t="s">
        <v>20</v>
      </c>
      <c r="C9" s="10" t="s">
        <v>21</v>
      </c>
      <c r="D9" s="10" t="s">
        <v>19</v>
      </c>
      <c r="E9" s="10" t="s">
        <v>20</v>
      </c>
      <c r="F9" s="10" t="s">
        <v>21</v>
      </c>
      <c r="G9" s="10" t="s">
        <v>19</v>
      </c>
    </row>
    <row r="10" spans="1:7" ht="15.75">
      <c r="A10" s="12" t="s">
        <v>1</v>
      </c>
      <c r="B10" s="15">
        <v>21748</v>
      </c>
      <c r="C10" s="15">
        <v>20652</v>
      </c>
      <c r="D10" s="46">
        <f aca="true" t="shared" si="0" ref="D10:D27">B10+C10</f>
        <v>42400</v>
      </c>
      <c r="E10" s="14"/>
      <c r="F10" s="14"/>
      <c r="G10" s="27"/>
    </row>
    <row r="11" spans="1:7" ht="15.75">
      <c r="A11" s="13" t="s">
        <v>2</v>
      </c>
      <c r="B11" s="15">
        <v>25336</v>
      </c>
      <c r="C11" s="15">
        <v>23798</v>
      </c>
      <c r="D11" s="46">
        <f t="shared" si="0"/>
        <v>49134</v>
      </c>
      <c r="E11" s="14"/>
      <c r="F11" s="14"/>
      <c r="G11" s="27"/>
    </row>
    <row r="12" spans="1:7" ht="15.75">
      <c r="A12" s="13" t="s">
        <v>3</v>
      </c>
      <c r="B12" s="15">
        <v>32599</v>
      </c>
      <c r="C12" s="15">
        <v>31124</v>
      </c>
      <c r="D12" s="46">
        <f t="shared" si="0"/>
        <v>63723</v>
      </c>
      <c r="E12" s="14"/>
      <c r="F12" s="14"/>
      <c r="G12" s="27"/>
    </row>
    <row r="13" spans="1:7" ht="15.75">
      <c r="A13" s="12" t="s">
        <v>4</v>
      </c>
      <c r="B13" s="15">
        <v>21748</v>
      </c>
      <c r="C13" s="15">
        <v>20880</v>
      </c>
      <c r="D13" s="46">
        <f t="shared" si="0"/>
        <v>42628</v>
      </c>
      <c r="E13" s="15">
        <f aca="true" t="shared" si="1" ref="E13:E22">B13</f>
        <v>21748</v>
      </c>
      <c r="F13" s="15">
        <f aca="true" t="shared" si="2" ref="F13:F22">C13</f>
        <v>20880</v>
      </c>
      <c r="G13" s="27">
        <f aca="true" t="shared" si="3" ref="G13:G28">E13+F13</f>
        <v>42628</v>
      </c>
    </row>
    <row r="14" spans="1:7" ht="15.75">
      <c r="A14" s="12" t="s">
        <v>5</v>
      </c>
      <c r="B14" s="15">
        <v>28463</v>
      </c>
      <c r="C14" s="15">
        <v>26922</v>
      </c>
      <c r="D14" s="46">
        <f t="shared" si="0"/>
        <v>55385</v>
      </c>
      <c r="E14" s="15">
        <f t="shared" si="1"/>
        <v>28463</v>
      </c>
      <c r="F14" s="15">
        <f t="shared" si="2"/>
        <v>26922</v>
      </c>
      <c r="G14" s="27">
        <f t="shared" si="3"/>
        <v>55385</v>
      </c>
    </row>
    <row r="15" spans="1:7" ht="15.75">
      <c r="A15" s="12" t="s">
        <v>6</v>
      </c>
      <c r="B15" s="15">
        <v>31215</v>
      </c>
      <c r="C15" s="15">
        <v>29564</v>
      </c>
      <c r="D15" s="46">
        <f t="shared" si="0"/>
        <v>60779</v>
      </c>
      <c r="E15" s="15">
        <f t="shared" si="1"/>
        <v>31215</v>
      </c>
      <c r="F15" s="15">
        <f t="shared" si="2"/>
        <v>29564</v>
      </c>
      <c r="G15" s="27">
        <f t="shared" si="3"/>
        <v>60779</v>
      </c>
    </row>
    <row r="16" spans="1:7" ht="15.75">
      <c r="A16" s="12" t="s">
        <v>7</v>
      </c>
      <c r="B16" s="15">
        <v>33117</v>
      </c>
      <c r="C16" s="15">
        <v>30956</v>
      </c>
      <c r="D16" s="46">
        <f t="shared" si="0"/>
        <v>64073</v>
      </c>
      <c r="E16" s="15">
        <f t="shared" si="1"/>
        <v>33117</v>
      </c>
      <c r="F16" s="15">
        <f t="shared" si="2"/>
        <v>30956</v>
      </c>
      <c r="G16" s="27">
        <f t="shared" si="3"/>
        <v>64073</v>
      </c>
    </row>
    <row r="17" spans="1:7" ht="15.75">
      <c r="A17" s="12" t="s">
        <v>8</v>
      </c>
      <c r="B17" s="15">
        <v>36925</v>
      </c>
      <c r="C17" s="15">
        <v>35696</v>
      </c>
      <c r="D17" s="46">
        <f t="shared" si="0"/>
        <v>72621</v>
      </c>
      <c r="E17" s="15">
        <f t="shared" si="1"/>
        <v>36925</v>
      </c>
      <c r="F17" s="15">
        <f t="shared" si="2"/>
        <v>35696</v>
      </c>
      <c r="G17" s="27">
        <f t="shared" si="3"/>
        <v>72621</v>
      </c>
    </row>
    <row r="18" spans="1:7" ht="15.75">
      <c r="A18" s="12" t="s">
        <v>9</v>
      </c>
      <c r="B18" s="15">
        <v>39930</v>
      </c>
      <c r="C18" s="15">
        <v>39136</v>
      </c>
      <c r="D18" s="46">
        <f t="shared" si="0"/>
        <v>79066</v>
      </c>
      <c r="E18" s="15">
        <f t="shared" si="1"/>
        <v>39930</v>
      </c>
      <c r="F18" s="15">
        <f t="shared" si="2"/>
        <v>39136</v>
      </c>
      <c r="G18" s="27">
        <f t="shared" si="3"/>
        <v>79066</v>
      </c>
    </row>
    <row r="19" spans="1:7" ht="15.75">
      <c r="A19" s="12" t="s">
        <v>10</v>
      </c>
      <c r="B19" s="15">
        <v>41332</v>
      </c>
      <c r="C19" s="15">
        <v>40463</v>
      </c>
      <c r="D19" s="46">
        <f t="shared" si="0"/>
        <v>81795</v>
      </c>
      <c r="E19" s="15">
        <f t="shared" si="1"/>
        <v>41332</v>
      </c>
      <c r="F19" s="15">
        <f t="shared" si="2"/>
        <v>40463</v>
      </c>
      <c r="G19" s="27">
        <f t="shared" si="3"/>
        <v>81795</v>
      </c>
    </row>
    <row r="20" spans="1:7" ht="15.75">
      <c r="A20" s="12" t="s">
        <v>11</v>
      </c>
      <c r="B20" s="15">
        <v>43336</v>
      </c>
      <c r="C20" s="15">
        <v>42946</v>
      </c>
      <c r="D20" s="46">
        <f t="shared" si="0"/>
        <v>86282</v>
      </c>
      <c r="E20" s="15">
        <f t="shared" si="1"/>
        <v>43336</v>
      </c>
      <c r="F20" s="15">
        <f t="shared" si="2"/>
        <v>42946</v>
      </c>
      <c r="G20" s="27">
        <f t="shared" si="3"/>
        <v>86282</v>
      </c>
    </row>
    <row r="21" spans="1:7" ht="15.75">
      <c r="A21" s="12" t="s">
        <v>12</v>
      </c>
      <c r="B21" s="15">
        <v>42004</v>
      </c>
      <c r="C21" s="15">
        <v>40390</v>
      </c>
      <c r="D21" s="46">
        <f t="shared" si="0"/>
        <v>82394</v>
      </c>
      <c r="E21" s="15">
        <f t="shared" si="1"/>
        <v>42004</v>
      </c>
      <c r="F21" s="15">
        <f t="shared" si="2"/>
        <v>40390</v>
      </c>
      <c r="G21" s="27">
        <f t="shared" si="3"/>
        <v>82394</v>
      </c>
    </row>
    <row r="22" spans="1:7" ht="15.75">
      <c r="A22" s="12" t="s">
        <v>13</v>
      </c>
      <c r="B22" s="15">
        <v>33731</v>
      </c>
      <c r="C22" s="15">
        <v>32481</v>
      </c>
      <c r="D22" s="46">
        <f t="shared" si="0"/>
        <v>66212</v>
      </c>
      <c r="E22" s="15">
        <f t="shared" si="1"/>
        <v>33731</v>
      </c>
      <c r="F22" s="15">
        <f t="shared" si="2"/>
        <v>32481</v>
      </c>
      <c r="G22" s="27">
        <f t="shared" si="3"/>
        <v>66212</v>
      </c>
    </row>
    <row r="23" spans="1:7" ht="15.75">
      <c r="A23" s="12" t="s">
        <v>14</v>
      </c>
      <c r="B23" s="15">
        <v>27395</v>
      </c>
      <c r="C23" s="15">
        <v>27243</v>
      </c>
      <c r="D23" s="46">
        <f t="shared" si="0"/>
        <v>54638</v>
      </c>
      <c r="E23" s="14"/>
      <c r="F23" s="14"/>
      <c r="G23" s="27"/>
    </row>
    <row r="24" spans="1:7" ht="15.75">
      <c r="A24" s="12" t="s">
        <v>15</v>
      </c>
      <c r="B24" s="15">
        <v>23490</v>
      </c>
      <c r="C24" s="15">
        <v>26528</v>
      </c>
      <c r="D24" s="46">
        <f t="shared" si="0"/>
        <v>50018</v>
      </c>
      <c r="E24" s="14"/>
      <c r="F24" s="14"/>
      <c r="G24" s="27"/>
    </row>
    <row r="25" spans="1:7" ht="15.75">
      <c r="A25" s="12" t="s">
        <v>16</v>
      </c>
      <c r="B25" s="15">
        <v>17253</v>
      </c>
      <c r="C25" s="15">
        <v>22307</v>
      </c>
      <c r="D25" s="46">
        <f t="shared" si="0"/>
        <v>39560</v>
      </c>
      <c r="E25" s="14"/>
      <c r="F25" s="14"/>
      <c r="G25" s="27"/>
    </row>
    <row r="26" spans="1:7" ht="15.75">
      <c r="A26" s="12" t="s">
        <v>17</v>
      </c>
      <c r="B26" s="15">
        <v>14730</v>
      </c>
      <c r="C26" s="15">
        <v>21706</v>
      </c>
      <c r="D26" s="46">
        <f t="shared" si="0"/>
        <v>36436</v>
      </c>
      <c r="E26" s="14"/>
      <c r="F26" s="14"/>
      <c r="G26" s="27"/>
    </row>
    <row r="27" spans="1:7" ht="15.75">
      <c r="A27" s="12" t="s">
        <v>18</v>
      </c>
      <c r="B27" s="15">
        <v>14148</v>
      </c>
      <c r="C27" s="15">
        <v>26418</v>
      </c>
      <c r="D27" s="46">
        <f t="shared" si="0"/>
        <v>40566</v>
      </c>
      <c r="E27" s="14"/>
      <c r="F27" s="14"/>
      <c r="G27" s="27"/>
    </row>
    <row r="28" spans="1:7" ht="15.75">
      <c r="A28" s="12" t="s">
        <v>19</v>
      </c>
      <c r="B28" s="18">
        <f>SUM(B10:B27)</f>
        <v>528500</v>
      </c>
      <c r="C28" s="18">
        <f>SUM(C10:C27)</f>
        <v>539210</v>
      </c>
      <c r="D28" s="18">
        <f>SUM(D10:D27)</f>
        <v>1067710</v>
      </c>
      <c r="E28" s="18">
        <f>SUM(E10:E27)</f>
        <v>351801</v>
      </c>
      <c r="F28" s="18">
        <f>SUM(F10:F27)</f>
        <v>339434</v>
      </c>
      <c r="G28" s="27">
        <f t="shared" si="3"/>
        <v>691235</v>
      </c>
    </row>
    <row r="33" ht="14.25">
      <c r="A33"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75" customHeight="1">
      <c r="A43" s="59"/>
      <c r="B43" s="59"/>
      <c r="C43" s="59"/>
      <c r="D43" s="59"/>
      <c r="E43" s="61"/>
    </row>
    <row r="44" spans="1:5" ht="15.75" customHeight="1">
      <c r="A44" s="59"/>
      <c r="B44" s="59"/>
      <c r="C44" s="59"/>
      <c r="D44" s="59"/>
      <c r="E44" s="61"/>
    </row>
    <row r="45" spans="1:5" ht="14.25">
      <c r="A45" s="61"/>
      <c r="B45" s="61"/>
      <c r="C45" s="61"/>
      <c r="D45" s="61"/>
      <c r="E45" s="61"/>
    </row>
    <row r="46" spans="1:5" ht="14.25">
      <c r="A46" s="61"/>
      <c r="B46" s="61"/>
      <c r="C46" s="61"/>
      <c r="D46" s="61"/>
      <c r="E46" s="61"/>
    </row>
    <row r="47" spans="1:5" ht="14.25">
      <c r="A47" s="61"/>
      <c r="B47" s="61"/>
      <c r="C47" s="61"/>
      <c r="D47" s="61"/>
      <c r="E47" s="61"/>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C34" sqref="C34"/>
    </sheetView>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43</v>
      </c>
    </row>
    <row r="2" spans="1:9" s="47" customFormat="1" ht="15">
      <c r="A2" s="9"/>
      <c r="H2" s="53"/>
      <c r="I2" s="53"/>
    </row>
    <row r="3" spans="1:9" s="47" customFormat="1" ht="14.25">
      <c r="A3" s="66" t="s">
        <v>52</v>
      </c>
      <c r="B3" s="66"/>
      <c r="C3" s="66"/>
      <c r="D3" s="66"/>
      <c r="E3" s="66"/>
      <c r="F3" s="66"/>
      <c r="G3" s="66"/>
      <c r="H3" s="66"/>
      <c r="I3" s="66"/>
    </row>
    <row r="4" spans="1:9" s="47" customFormat="1" ht="14.25">
      <c r="A4" s="66"/>
      <c r="B4" s="66"/>
      <c r="C4" s="66"/>
      <c r="D4" s="66"/>
      <c r="E4" s="66"/>
      <c r="F4" s="66"/>
      <c r="G4" s="66"/>
      <c r="H4" s="66"/>
      <c r="I4" s="66"/>
    </row>
    <row r="5" spans="1:9" s="47" customFormat="1" ht="15">
      <c r="A5" s="9"/>
      <c r="H5" s="53"/>
      <c r="I5" s="53"/>
    </row>
    <row r="7" spans="2:7" ht="15">
      <c r="B7" s="73" t="s">
        <v>48</v>
      </c>
      <c r="C7" s="74"/>
      <c r="D7" s="75"/>
      <c r="E7" s="73" t="s">
        <v>23</v>
      </c>
      <c r="F7" s="74"/>
      <c r="G7" s="75"/>
    </row>
    <row r="8" spans="1:7" ht="15">
      <c r="A8" s="10" t="s">
        <v>0</v>
      </c>
      <c r="B8" s="10" t="s">
        <v>20</v>
      </c>
      <c r="C8" s="10" t="s">
        <v>21</v>
      </c>
      <c r="D8" s="10" t="s">
        <v>19</v>
      </c>
      <c r="E8" s="10" t="s">
        <v>20</v>
      </c>
      <c r="F8" s="10" t="s">
        <v>22</v>
      </c>
      <c r="G8" s="10" t="s">
        <v>19</v>
      </c>
    </row>
    <row r="9" spans="1:7" ht="15.75">
      <c r="A9" s="12" t="s">
        <v>1</v>
      </c>
      <c r="B9" s="15">
        <v>1048153</v>
      </c>
      <c r="C9" s="15">
        <v>990510</v>
      </c>
      <c r="D9" s="20">
        <f aca="true" t="shared" si="0" ref="D9:D26">B9+C9</f>
        <v>2038663</v>
      </c>
      <c r="E9" s="14"/>
      <c r="F9" s="14"/>
      <c r="G9" s="27"/>
    </row>
    <row r="10" spans="1:7" ht="15.75">
      <c r="A10" s="13" t="s">
        <v>2</v>
      </c>
      <c r="B10" s="15">
        <v>1211970</v>
      </c>
      <c r="C10" s="15">
        <v>1143524</v>
      </c>
      <c r="D10" s="20">
        <f t="shared" si="0"/>
        <v>2355494</v>
      </c>
      <c r="E10" s="14"/>
      <c r="F10" s="14"/>
      <c r="G10" s="27"/>
    </row>
    <row r="11" spans="1:7" ht="15.75">
      <c r="A11" s="13" t="s">
        <v>3</v>
      </c>
      <c r="B11" s="15">
        <v>1525086</v>
      </c>
      <c r="C11" s="15">
        <v>1444849</v>
      </c>
      <c r="D11" s="20">
        <f t="shared" si="0"/>
        <v>2969935</v>
      </c>
      <c r="E11" s="14"/>
      <c r="F11" s="14"/>
      <c r="G11" s="27"/>
    </row>
    <row r="12" spans="1:7" ht="15.75">
      <c r="A12" s="12" t="s">
        <v>4</v>
      </c>
      <c r="B12" s="15">
        <v>950268</v>
      </c>
      <c r="C12" s="15">
        <v>893614</v>
      </c>
      <c r="D12" s="20">
        <f t="shared" si="0"/>
        <v>1843882</v>
      </c>
      <c r="E12" s="15">
        <f aca="true" t="shared" si="1" ref="E12:E21">B12</f>
        <v>950268</v>
      </c>
      <c r="F12" s="15">
        <f aca="true" t="shared" si="2" ref="F12:F21">C12</f>
        <v>893614</v>
      </c>
      <c r="G12" s="27">
        <f aca="true" t="shared" si="3" ref="G12:G27">E12+F12</f>
        <v>1843882</v>
      </c>
    </row>
    <row r="13" spans="1:7" ht="15.75">
      <c r="A13" s="12" t="s">
        <v>5</v>
      </c>
      <c r="B13" s="15">
        <v>1177825</v>
      </c>
      <c r="C13" s="15">
        <v>1127478</v>
      </c>
      <c r="D13" s="20">
        <f t="shared" si="0"/>
        <v>2305303</v>
      </c>
      <c r="E13" s="15">
        <f t="shared" si="1"/>
        <v>1177825</v>
      </c>
      <c r="F13" s="15">
        <f t="shared" si="2"/>
        <v>1127478</v>
      </c>
      <c r="G13" s="27">
        <f t="shared" si="3"/>
        <v>2305303</v>
      </c>
    </row>
    <row r="14" spans="1:7" ht="15.75">
      <c r="A14" s="12" t="s">
        <v>6</v>
      </c>
      <c r="B14" s="15">
        <v>1295737</v>
      </c>
      <c r="C14" s="15">
        <v>1270624</v>
      </c>
      <c r="D14" s="20">
        <f t="shared" si="0"/>
        <v>2566361</v>
      </c>
      <c r="E14" s="15">
        <f t="shared" si="1"/>
        <v>1295737</v>
      </c>
      <c r="F14" s="15">
        <f t="shared" si="2"/>
        <v>1270624</v>
      </c>
      <c r="G14" s="27">
        <f t="shared" si="3"/>
        <v>2566361</v>
      </c>
    </row>
    <row r="15" spans="1:7" ht="15.75">
      <c r="A15" s="12" t="s">
        <v>7</v>
      </c>
      <c r="B15" s="15">
        <v>1429731</v>
      </c>
      <c r="C15" s="15">
        <v>1430659</v>
      </c>
      <c r="D15" s="20">
        <f t="shared" si="0"/>
        <v>2860390</v>
      </c>
      <c r="E15" s="15">
        <f t="shared" si="1"/>
        <v>1429731</v>
      </c>
      <c r="F15" s="15">
        <f t="shared" si="2"/>
        <v>1430659</v>
      </c>
      <c r="G15" s="27">
        <f t="shared" si="3"/>
        <v>2860390</v>
      </c>
    </row>
    <row r="16" spans="1:7" ht="15.75">
      <c r="A16" s="12" t="s">
        <v>8</v>
      </c>
      <c r="B16" s="15">
        <v>1757401</v>
      </c>
      <c r="C16" s="15">
        <v>1735199</v>
      </c>
      <c r="D16" s="20">
        <f t="shared" si="0"/>
        <v>3492600</v>
      </c>
      <c r="E16" s="15">
        <f t="shared" si="1"/>
        <v>1757401</v>
      </c>
      <c r="F16" s="15">
        <f t="shared" si="2"/>
        <v>1735199</v>
      </c>
      <c r="G16" s="27">
        <f t="shared" si="3"/>
        <v>3492600</v>
      </c>
    </row>
    <row r="17" spans="1:7" ht="15.75">
      <c r="A17" s="12" t="s">
        <v>9</v>
      </c>
      <c r="B17" s="15">
        <v>2037012</v>
      </c>
      <c r="C17" s="15">
        <v>1976554</v>
      </c>
      <c r="D17" s="20">
        <f t="shared" si="0"/>
        <v>4013566</v>
      </c>
      <c r="E17" s="15">
        <f t="shared" si="1"/>
        <v>2037012</v>
      </c>
      <c r="F17" s="15">
        <f t="shared" si="2"/>
        <v>1976554</v>
      </c>
      <c r="G17" s="27">
        <f t="shared" si="3"/>
        <v>4013566</v>
      </c>
    </row>
    <row r="18" spans="1:7" ht="15.75">
      <c r="A18" s="12" t="s">
        <v>10</v>
      </c>
      <c r="B18" s="15">
        <v>1928966</v>
      </c>
      <c r="C18" s="15">
        <v>1889955</v>
      </c>
      <c r="D18" s="20">
        <f t="shared" si="0"/>
        <v>3818921</v>
      </c>
      <c r="E18" s="15">
        <f t="shared" si="1"/>
        <v>1928966</v>
      </c>
      <c r="F18" s="15">
        <f t="shared" si="2"/>
        <v>1889955</v>
      </c>
      <c r="G18" s="27">
        <f t="shared" si="3"/>
        <v>3818921</v>
      </c>
    </row>
    <row r="19" spans="1:7" ht="15.75">
      <c r="A19" s="12" t="s">
        <v>11</v>
      </c>
      <c r="B19" s="15">
        <v>1810617</v>
      </c>
      <c r="C19" s="15">
        <v>1827223</v>
      </c>
      <c r="D19" s="20">
        <f t="shared" si="0"/>
        <v>3637840</v>
      </c>
      <c r="E19" s="15">
        <f t="shared" si="1"/>
        <v>1810617</v>
      </c>
      <c r="F19" s="15">
        <f t="shared" si="2"/>
        <v>1827223</v>
      </c>
      <c r="G19" s="27">
        <f t="shared" si="3"/>
        <v>3637840</v>
      </c>
    </row>
    <row r="20" spans="1:7" ht="15.75">
      <c r="A20" s="12" t="s">
        <v>12</v>
      </c>
      <c r="B20" s="15">
        <v>1604216</v>
      </c>
      <c r="C20" s="15">
        <v>1662733</v>
      </c>
      <c r="D20" s="20">
        <f t="shared" si="0"/>
        <v>3266949</v>
      </c>
      <c r="E20" s="15">
        <f t="shared" si="1"/>
        <v>1604216</v>
      </c>
      <c r="F20" s="15">
        <f t="shared" si="2"/>
        <v>1662733</v>
      </c>
      <c r="G20" s="27">
        <f t="shared" si="3"/>
        <v>3266949</v>
      </c>
    </row>
    <row r="21" spans="1:7" ht="15.75">
      <c r="A21" s="12" t="s">
        <v>13</v>
      </c>
      <c r="B21" s="15">
        <v>1353690</v>
      </c>
      <c r="C21" s="15">
        <v>1445421</v>
      </c>
      <c r="D21" s="20">
        <f t="shared" si="0"/>
        <v>2799111</v>
      </c>
      <c r="E21" s="15">
        <f t="shared" si="1"/>
        <v>1353690</v>
      </c>
      <c r="F21" s="15">
        <f t="shared" si="2"/>
        <v>1445421</v>
      </c>
      <c r="G21" s="27">
        <f t="shared" si="3"/>
        <v>2799111</v>
      </c>
    </row>
    <row r="22" spans="1:7" ht="15.75">
      <c r="A22" s="12" t="s">
        <v>14</v>
      </c>
      <c r="B22" s="15">
        <v>1141795</v>
      </c>
      <c r="C22" s="15">
        <v>1257000</v>
      </c>
      <c r="D22" s="20">
        <f t="shared" si="0"/>
        <v>2398795</v>
      </c>
      <c r="E22" s="14"/>
      <c r="F22" s="14"/>
      <c r="G22" s="27"/>
    </row>
    <row r="23" spans="1:7" ht="15.75">
      <c r="A23" s="12" t="s">
        <v>15</v>
      </c>
      <c r="B23" s="15">
        <v>1003426</v>
      </c>
      <c r="C23" s="15">
        <v>1172414</v>
      </c>
      <c r="D23" s="20">
        <f t="shared" si="0"/>
        <v>2175840</v>
      </c>
      <c r="E23" s="14"/>
      <c r="F23" s="14"/>
      <c r="G23" s="27"/>
    </row>
    <row r="24" spans="1:7" ht="15.75">
      <c r="A24" s="12" t="s">
        <v>16</v>
      </c>
      <c r="B24" s="15">
        <v>714170</v>
      </c>
      <c r="C24" s="15">
        <v>903869</v>
      </c>
      <c r="D24" s="20">
        <f t="shared" si="0"/>
        <v>1618039</v>
      </c>
      <c r="E24" s="14"/>
      <c r="F24" s="14"/>
      <c r="G24" s="27"/>
    </row>
    <row r="25" spans="1:7" ht="15.75">
      <c r="A25" s="12" t="s">
        <v>17</v>
      </c>
      <c r="B25" s="15">
        <v>546034</v>
      </c>
      <c r="C25" s="15">
        <v>807780</v>
      </c>
      <c r="D25" s="20">
        <f t="shared" si="0"/>
        <v>1353814</v>
      </c>
      <c r="E25" s="14"/>
      <c r="F25" s="14"/>
      <c r="G25" s="27"/>
    </row>
    <row r="26" spans="1:7" ht="15.75">
      <c r="A26" s="12" t="s">
        <v>18</v>
      </c>
      <c r="B26" s="15">
        <v>506331</v>
      </c>
      <c r="C26" s="15">
        <v>1004374</v>
      </c>
      <c r="D26" s="20">
        <f t="shared" si="0"/>
        <v>1510705</v>
      </c>
      <c r="E26" s="14"/>
      <c r="F26" s="14"/>
      <c r="G26" s="27"/>
    </row>
    <row r="27" spans="1:7" ht="15.75">
      <c r="A27" s="12" t="s">
        <v>19</v>
      </c>
      <c r="B27" s="20">
        <f>SUM(B9:B26)</f>
        <v>23042428</v>
      </c>
      <c r="C27" s="20">
        <f>SUM(C9:C26)</f>
        <v>23983780</v>
      </c>
      <c r="D27" s="20">
        <f>SUM(D9:D26)</f>
        <v>47026208</v>
      </c>
      <c r="E27" s="20">
        <f>SUM(E9:E26)</f>
        <v>15345463</v>
      </c>
      <c r="F27" s="20">
        <f>SUM(F9:F26)</f>
        <v>15259460</v>
      </c>
      <c r="G27" s="27">
        <f t="shared" si="3"/>
        <v>30604923</v>
      </c>
    </row>
    <row r="32" ht="14.25">
      <c r="A32"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O12" sqref="O12"/>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41</v>
      </c>
    </row>
    <row r="2" ht="15.75">
      <c r="A2" s="45" t="s">
        <v>42</v>
      </c>
    </row>
    <row r="3" ht="15.75">
      <c r="A3" s="45"/>
    </row>
    <row r="4" ht="15.75">
      <c r="A4" s="45"/>
    </row>
    <row r="5" spans="1:10" ht="15" customHeight="1">
      <c r="A5" s="66" t="s">
        <v>55</v>
      </c>
      <c r="B5" s="66"/>
      <c r="C5" s="66"/>
      <c r="D5" s="66"/>
      <c r="E5" s="66"/>
      <c r="F5" s="66"/>
      <c r="G5" s="66"/>
      <c r="H5" s="66"/>
      <c r="I5" s="66"/>
      <c r="J5" s="66"/>
    </row>
    <row r="6" spans="1:10" ht="14.25">
      <c r="A6" s="66"/>
      <c r="B6" s="66"/>
      <c r="C6" s="66"/>
      <c r="D6" s="66"/>
      <c r="E6" s="66"/>
      <c r="F6" s="66"/>
      <c r="G6" s="66"/>
      <c r="H6" s="66"/>
      <c r="I6" s="66"/>
      <c r="J6" s="66"/>
    </row>
    <row r="10" spans="1:10" ht="15">
      <c r="A10" s="76" t="s">
        <v>34</v>
      </c>
      <c r="B10" s="77"/>
      <c r="C10" s="77"/>
      <c r="D10" s="77"/>
      <c r="E10" s="77"/>
      <c r="F10" s="77"/>
      <c r="G10" s="77"/>
      <c r="H10" s="77"/>
      <c r="I10" s="77"/>
      <c r="J10" s="78"/>
    </row>
    <row r="11" spans="1:10" ht="15">
      <c r="A11" s="40"/>
      <c r="B11" s="76" t="s">
        <v>30</v>
      </c>
      <c r="C11" s="77"/>
      <c r="D11" s="78"/>
      <c r="E11" s="76" t="s">
        <v>31</v>
      </c>
      <c r="F11" s="77"/>
      <c r="G11" s="78"/>
      <c r="H11" s="76" t="s">
        <v>32</v>
      </c>
      <c r="I11" s="77"/>
      <c r="J11" s="78"/>
    </row>
    <row r="12" spans="1:11" ht="60">
      <c r="A12" s="40"/>
      <c r="B12" s="40" t="s">
        <v>28</v>
      </c>
      <c r="C12" s="40" t="s">
        <v>23</v>
      </c>
      <c r="D12" s="39" t="s">
        <v>29</v>
      </c>
      <c r="E12" s="40" t="s">
        <v>28</v>
      </c>
      <c r="F12" s="40" t="s">
        <v>23</v>
      </c>
      <c r="G12" s="39" t="s">
        <v>29</v>
      </c>
      <c r="H12" s="40" t="s">
        <v>28</v>
      </c>
      <c r="I12" s="40" t="s">
        <v>23</v>
      </c>
      <c r="J12" s="39" t="s">
        <v>29</v>
      </c>
      <c r="K12" s="39" t="s">
        <v>36</v>
      </c>
    </row>
    <row r="13" spans="1:13" ht="15">
      <c r="A13" s="12" t="s">
        <v>33</v>
      </c>
      <c r="B13" s="15">
        <v>6295</v>
      </c>
      <c r="C13" s="15">
        <f>'PEEA Badajoz Ciudad'!E27</f>
        <v>49263</v>
      </c>
      <c r="D13" s="48">
        <f>B13/C13</f>
        <v>0.12778352922071332</v>
      </c>
      <c r="E13" s="15">
        <v>9053</v>
      </c>
      <c r="F13" s="15">
        <f>'PEEA Badajoz Ciudad'!F27</f>
        <v>50748</v>
      </c>
      <c r="G13" s="48">
        <f>E13/F13</f>
        <v>0.1783912666509025</v>
      </c>
      <c r="H13" s="15">
        <f>B13+E13</f>
        <v>15348</v>
      </c>
      <c r="I13" s="15">
        <f>'PEEA Badajoz Ciudad'!G27</f>
        <v>100011</v>
      </c>
      <c r="J13" s="48">
        <f>H13/I13</f>
        <v>0.15346311905690374</v>
      </c>
      <c r="K13" s="48">
        <f>H13/'PEEA Badajoz Ciudad'!D27</f>
        <v>0.10184337301429311</v>
      </c>
      <c r="L13" s="43"/>
      <c r="M13" s="43"/>
    </row>
    <row r="14" spans="1:13" ht="15">
      <c r="A14" s="12" t="s">
        <v>24</v>
      </c>
      <c r="B14" s="15">
        <v>25535</v>
      </c>
      <c r="C14" s="15">
        <f>'PEEA Provincia Badajoz'!E28</f>
        <v>228137</v>
      </c>
      <c r="D14" s="48">
        <f>B14/C14</f>
        <v>0.1119283588370146</v>
      </c>
      <c r="E14" s="15">
        <v>43531</v>
      </c>
      <c r="F14" s="15">
        <f>'PEEA Provincia Badajoz'!F28</f>
        <v>221953</v>
      </c>
      <c r="G14" s="48">
        <f>E14/F14</f>
        <v>0.1961271079913315</v>
      </c>
      <c r="H14" s="15">
        <f>E14+B14</f>
        <v>69066</v>
      </c>
      <c r="I14" s="15">
        <f>'PEEA Provincia Badajoz'!G28</f>
        <v>450090</v>
      </c>
      <c r="J14" s="48">
        <f>H14/I14</f>
        <v>0.15344931013797242</v>
      </c>
      <c r="K14" s="48">
        <f>H14/'PEEA Provincia Badajoz'!D28</f>
        <v>0.10094638146115452</v>
      </c>
      <c r="L14" s="43"/>
      <c r="M14" s="43"/>
    </row>
    <row r="15" spans="1:13" ht="15">
      <c r="A15" s="12" t="s">
        <v>25</v>
      </c>
      <c r="B15" s="15">
        <v>15354</v>
      </c>
      <c r="C15" s="15">
        <f>'PEEA Provincia Cáceres'!E27</f>
        <v>129047</v>
      </c>
      <c r="D15" s="48">
        <f>B15/C15</f>
        <v>0.11897990654567715</v>
      </c>
      <c r="E15" s="15">
        <v>21039</v>
      </c>
      <c r="F15" s="15">
        <f>'PEEA Provincia Cáceres'!F27</f>
        <v>122724</v>
      </c>
      <c r="G15" s="48">
        <f>E15/F15</f>
        <v>0.17143346044783417</v>
      </c>
      <c r="H15" s="15">
        <f>E15+B15</f>
        <v>36393</v>
      </c>
      <c r="I15" s="15">
        <f>'PEEA Provincia Cáceres'!G27</f>
        <v>251771</v>
      </c>
      <c r="J15" s="48">
        <f>H15/I15</f>
        <v>0.14454802181347334</v>
      </c>
      <c r="K15" s="48">
        <f>H15/'PEEA Provincia Cáceres'!D27</f>
        <v>0.0923326339397845</v>
      </c>
      <c r="L15" s="43"/>
      <c r="M15" s="43"/>
    </row>
    <row r="16" spans="1:13" ht="15">
      <c r="A16" s="12" t="s">
        <v>26</v>
      </c>
      <c r="B16" s="15">
        <f>SUM(B14:B15)</f>
        <v>40889</v>
      </c>
      <c r="C16" s="15">
        <f>'PEEA Extremadura'!E28</f>
        <v>351801</v>
      </c>
      <c r="D16" s="48">
        <f>B16/C16</f>
        <v>0.11622764005787363</v>
      </c>
      <c r="E16" s="15">
        <f>SUM(E14:E15)</f>
        <v>64570</v>
      </c>
      <c r="F16" s="15">
        <f>'PEEA Extremadura'!F28</f>
        <v>339434</v>
      </c>
      <c r="G16" s="48">
        <f>E16/F16</f>
        <v>0.19022843910745535</v>
      </c>
      <c r="H16" s="15">
        <f>E16+B16</f>
        <v>105459</v>
      </c>
      <c r="I16" s="15">
        <f>'PEEA Extremadura'!G28</f>
        <v>691235</v>
      </c>
      <c r="J16" s="48">
        <f>H16/I16</f>
        <v>0.1525660592996593</v>
      </c>
      <c r="K16" s="48">
        <f>H16/'PEEA Extremadura'!D28</f>
        <v>0.09877120191812383</v>
      </c>
      <c r="L16" s="43"/>
      <c r="M16" s="43"/>
    </row>
    <row r="17" spans="1:13" ht="15">
      <c r="A17" s="12" t="s">
        <v>27</v>
      </c>
      <c r="B17" s="15">
        <v>1604901</v>
      </c>
      <c r="C17" s="15">
        <f>'PEEA España'!E27</f>
        <v>15345463</v>
      </c>
      <c r="D17" s="48">
        <f>B17/C17</f>
        <v>0.10458472318495701</v>
      </c>
      <c r="E17" s="15">
        <v>2197913</v>
      </c>
      <c r="F17" s="15">
        <f>'PEEA España'!F27</f>
        <v>15259460</v>
      </c>
      <c r="G17" s="48">
        <f>E17/F17</f>
        <v>0.1440360930203297</v>
      </c>
      <c r="H17" s="15">
        <f>E17+B17</f>
        <v>3802814</v>
      </c>
      <c r="I17" s="15">
        <f>'PEEA España'!G27</f>
        <v>30604923</v>
      </c>
      <c r="J17" s="48">
        <f>H17/I17</f>
        <v>0.12425497688721517</v>
      </c>
      <c r="K17" s="48">
        <f>H17/'PEEA España'!D27</f>
        <v>0.08086584399915894</v>
      </c>
      <c r="L17" s="43"/>
      <c r="M17" s="43"/>
    </row>
    <row r="21" spans="1:10" ht="15" customHeight="1">
      <c r="A21" s="66" t="s">
        <v>54</v>
      </c>
      <c r="B21" s="66"/>
      <c r="C21" s="66"/>
      <c r="D21" s="66"/>
      <c r="E21" s="66"/>
      <c r="F21" s="66"/>
      <c r="G21" s="66"/>
      <c r="H21" s="66"/>
      <c r="I21" s="66"/>
      <c r="J21" s="66"/>
    </row>
    <row r="22" spans="1:10" ht="14.25">
      <c r="A22" s="66"/>
      <c r="B22" s="66"/>
      <c r="C22" s="66"/>
      <c r="D22" s="66"/>
      <c r="E22" s="66"/>
      <c r="F22" s="66"/>
      <c r="G22" s="66"/>
      <c r="H22" s="66"/>
      <c r="I22" s="66"/>
      <c r="J22" s="66"/>
    </row>
    <row r="24" spans="1:13" ht="15">
      <c r="A24" s="69" t="s">
        <v>53</v>
      </c>
      <c r="B24" s="69"/>
      <c r="C24" s="69"/>
      <c r="D24" s="69"/>
      <c r="E24" s="69"/>
      <c r="F24" s="69"/>
      <c r="G24" s="69"/>
      <c r="H24" s="69"/>
      <c r="I24" s="69"/>
      <c r="J24" s="69"/>
      <c r="K24" s="69"/>
      <c r="L24" s="69"/>
      <c r="M24" s="69"/>
    </row>
    <row r="25" spans="1:13" ht="15">
      <c r="A25" s="12"/>
      <c r="B25" s="12"/>
      <c r="C25" s="69" t="s">
        <v>30</v>
      </c>
      <c r="D25" s="69"/>
      <c r="E25" s="69"/>
      <c r="F25" s="49"/>
      <c r="G25" s="69" t="s">
        <v>31</v>
      </c>
      <c r="H25" s="69"/>
      <c r="I25" s="69"/>
      <c r="J25" s="49"/>
      <c r="K25" s="69" t="s">
        <v>32</v>
      </c>
      <c r="L25" s="69"/>
      <c r="M25" s="69"/>
    </row>
    <row r="26" spans="1:13" ht="45">
      <c r="A26" s="12"/>
      <c r="B26" s="39" t="s">
        <v>39</v>
      </c>
      <c r="C26" s="39" t="s">
        <v>38</v>
      </c>
      <c r="D26" s="39" t="s">
        <v>37</v>
      </c>
      <c r="E26" s="39" t="s">
        <v>35</v>
      </c>
      <c r="F26" s="39" t="s">
        <v>39</v>
      </c>
      <c r="G26" s="39" t="s">
        <v>38</v>
      </c>
      <c r="H26" s="39" t="s">
        <v>37</v>
      </c>
      <c r="I26" s="39" t="s">
        <v>35</v>
      </c>
      <c r="J26" s="39" t="s">
        <v>39</v>
      </c>
      <c r="K26" s="39" t="s">
        <v>38</v>
      </c>
      <c r="L26" s="39" t="s">
        <v>37</v>
      </c>
      <c r="M26" s="39" t="s">
        <v>35</v>
      </c>
    </row>
    <row r="27" spans="1:13" ht="15">
      <c r="A27" s="12" t="s">
        <v>24</v>
      </c>
      <c r="B27" s="15">
        <f>131*1000</f>
        <v>131000</v>
      </c>
      <c r="C27" s="65">
        <f>28.3*1000</f>
        <v>28300</v>
      </c>
      <c r="D27" s="65">
        <f>159.2*1000</f>
        <v>159200</v>
      </c>
      <c r="E27" s="51">
        <f>C27/D27</f>
        <v>0.1777638190954774</v>
      </c>
      <c r="F27" s="65">
        <f>99.2*1000</f>
        <v>99200</v>
      </c>
      <c r="G27" s="65">
        <f>34.9*1000</f>
        <v>34900</v>
      </c>
      <c r="H27" s="65">
        <f>134.2*1000</f>
        <v>134200</v>
      </c>
      <c r="I27" s="51">
        <f>G27/H27</f>
        <v>0.2600596125186289</v>
      </c>
      <c r="J27" s="50">
        <f aca="true" t="shared" si="0" ref="J27:K30">B27+F27</f>
        <v>230200</v>
      </c>
      <c r="K27" s="15">
        <f t="shared" si="0"/>
        <v>63200</v>
      </c>
      <c r="L27" s="15">
        <f>J27+K27</f>
        <v>293400</v>
      </c>
      <c r="M27" s="48">
        <f>K27/L27</f>
        <v>0.21540558963871848</v>
      </c>
    </row>
    <row r="28" spans="1:13" ht="15">
      <c r="A28" s="12" t="s">
        <v>25</v>
      </c>
      <c r="B28" s="15">
        <f>80.3*1000</f>
        <v>80300</v>
      </c>
      <c r="C28" s="65">
        <f>17.6*1000</f>
        <v>17600</v>
      </c>
      <c r="D28" s="65">
        <f>97.9*1000</f>
        <v>97900</v>
      </c>
      <c r="E28" s="51">
        <f>C28/D28</f>
        <v>0.1797752808988764</v>
      </c>
      <c r="F28" s="65">
        <f>60.9*1000</f>
        <v>60900</v>
      </c>
      <c r="G28" s="65">
        <f>20.3*1000</f>
        <v>20300</v>
      </c>
      <c r="H28" s="65">
        <f>81.2*1000</f>
        <v>81200</v>
      </c>
      <c r="I28" s="51">
        <f>G28/H28</f>
        <v>0.25</v>
      </c>
      <c r="J28" s="50">
        <f t="shared" si="0"/>
        <v>141200</v>
      </c>
      <c r="K28" s="15">
        <f t="shared" si="0"/>
        <v>37900</v>
      </c>
      <c r="L28" s="15">
        <f>J28+K28</f>
        <v>179100</v>
      </c>
      <c r="M28" s="48">
        <f>K28/L28</f>
        <v>0.2116136236739252</v>
      </c>
    </row>
    <row r="29" spans="1:13" ht="15">
      <c r="A29" s="12" t="s">
        <v>26</v>
      </c>
      <c r="B29" s="15">
        <f>SUM(B27:B28)</f>
        <v>211300</v>
      </c>
      <c r="C29" s="15">
        <f>SUM(C27:C28)</f>
        <v>45900</v>
      </c>
      <c r="D29" s="15">
        <f>SUM(D27:D28)</f>
        <v>257100</v>
      </c>
      <c r="E29" s="51">
        <f>C29/D29</f>
        <v>0.17852975495915985</v>
      </c>
      <c r="F29" s="65">
        <f>SUM(F28,F27)</f>
        <v>160100</v>
      </c>
      <c r="G29" s="65">
        <f>SUM(G28,G27)</f>
        <v>55200</v>
      </c>
      <c r="H29" s="65">
        <f>SUM(H28,H27)</f>
        <v>215400</v>
      </c>
      <c r="I29" s="51">
        <f>G29/H29</f>
        <v>0.2562674094707521</v>
      </c>
      <c r="J29" s="50">
        <f t="shared" si="0"/>
        <v>371400</v>
      </c>
      <c r="K29" s="15">
        <f t="shared" si="0"/>
        <v>101100</v>
      </c>
      <c r="L29" s="15">
        <f>J29+K29</f>
        <v>472500</v>
      </c>
      <c r="M29" s="48">
        <f>K29/L29</f>
        <v>0.21396825396825397</v>
      </c>
    </row>
    <row r="30" spans="1:13" ht="15">
      <c r="A30" s="12" t="s">
        <v>27</v>
      </c>
      <c r="B30" s="15">
        <f>10133.4*1000</f>
        <v>10133400</v>
      </c>
      <c r="C30" s="65">
        <f>1667.1*1000</f>
        <v>1667100</v>
      </c>
      <c r="D30" s="65">
        <f>11800.5*1000</f>
        <v>11800500</v>
      </c>
      <c r="E30" s="51">
        <f>C30/D30</f>
        <v>0.14127367484428627</v>
      </c>
      <c r="F30" s="65">
        <f>8473.8*1000</f>
        <v>8473800</v>
      </c>
      <c r="G30" s="65">
        <f>1700.9*1000</f>
        <v>1700900</v>
      </c>
      <c r="H30" s="65">
        <f>10174.7*1000</f>
        <v>10174700</v>
      </c>
      <c r="I30" s="51">
        <f>G30/H30</f>
        <v>0.16716954799650113</v>
      </c>
      <c r="J30" s="50">
        <f t="shared" si="0"/>
        <v>18607200</v>
      </c>
      <c r="K30" s="15">
        <f t="shared" si="0"/>
        <v>3368000</v>
      </c>
      <c r="L30" s="15">
        <f>J30+K30</f>
        <v>21975200</v>
      </c>
      <c r="M30" s="48">
        <f>K30/L30</f>
        <v>0.15326367905639085</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Elena</cp:lastModifiedBy>
  <dcterms:created xsi:type="dcterms:W3CDTF">2011-11-08T07:59:41Z</dcterms:created>
  <dcterms:modified xsi:type="dcterms:W3CDTF">2021-02-19T12:33:02Z</dcterms:modified>
  <cp:category/>
  <cp:version/>
  <cp:contentType/>
  <cp:contentStatus/>
</cp:coreProperties>
</file>