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Evolucion 2017\"/>
    </mc:Choice>
  </mc:AlternateContent>
  <bookViews>
    <workbookView xWindow="0" yWindow="0" windowWidth="14430" windowHeight="15630"/>
  </bookViews>
  <sheets>
    <sheet name="Info" sheetId="7" r:id="rId1"/>
    <sheet name="Población Badajoz" sheetId="1" r:id="rId2"/>
    <sheet name="PEEA-Desempleo" sheetId="2" r:id="rId3"/>
    <sheet name="Desempleo Sexo-Edad" sheetId="3" r:id="rId4"/>
    <sheet name="Desempleo Sexo-Estudios" sheetId="4" r:id="rId5"/>
    <sheet name="Desempleo Sectores-Sexo" sheetId="5" r:id="rId6"/>
    <sheet name="Ocupaciones más demandadas" sheetId="6" r:id="rId7"/>
    <sheet name="Evolucion ocupacns + demandadas" sheetId="8" r:id="rId8"/>
  </sheets>
  <definedNames>
    <definedName name="Evolucion_ocupacns___demandadas__A9">'Ocupaciones más demandadas'!$B$10</definedName>
  </definedNames>
  <calcPr calcId="152511"/>
</workbook>
</file>

<file path=xl/calcChain.xml><?xml version="1.0" encoding="utf-8"?>
<calcChain xmlns="http://schemas.openxmlformats.org/spreadsheetml/2006/main">
  <c r="C39" i="2" l="1"/>
  <c r="B39" i="2"/>
  <c r="G19" i="6" l="1"/>
  <c r="G18" i="6"/>
  <c r="G17" i="6"/>
  <c r="G16" i="6"/>
  <c r="G15" i="6"/>
  <c r="G14" i="6"/>
  <c r="G13" i="6"/>
  <c r="G12" i="6"/>
  <c r="G11" i="6"/>
  <c r="G10" i="6"/>
  <c r="BR16" i="5"/>
  <c r="BP16" i="5"/>
  <c r="BT15" i="5"/>
  <c r="BS15" i="5" s="1"/>
  <c r="BT14" i="5"/>
  <c r="BS14" i="5" s="1"/>
  <c r="BT13" i="5"/>
  <c r="BS13" i="5" s="1"/>
  <c r="BT12" i="5"/>
  <c r="BS12" i="5" s="1"/>
  <c r="BT11" i="5"/>
  <c r="BS11" i="5" s="1"/>
  <c r="BT10" i="5"/>
  <c r="BS10" i="5" s="1"/>
  <c r="BU10" i="5" l="1"/>
  <c r="BU11" i="5"/>
  <c r="BU12" i="5"/>
  <c r="BU13" i="5"/>
  <c r="BU14" i="5"/>
  <c r="BU15" i="5"/>
  <c r="BQ11" i="5"/>
  <c r="BQ14" i="5"/>
  <c r="BT16" i="5"/>
  <c r="BU16" i="5" s="1"/>
  <c r="BQ10" i="5"/>
  <c r="BQ12" i="5"/>
  <c r="BQ13" i="5"/>
  <c r="BQ15" i="5"/>
  <c r="BS16" i="5" l="1"/>
  <c r="BQ16" i="5"/>
  <c r="BL16" i="5" l="1"/>
  <c r="BJ16" i="5"/>
  <c r="BN15" i="5"/>
  <c r="BM15" i="5" s="1"/>
  <c r="BN14" i="5"/>
  <c r="BM14" i="5" s="1"/>
  <c r="BN13" i="5"/>
  <c r="BM13" i="5" s="1"/>
  <c r="BN12" i="5"/>
  <c r="BM12" i="5" s="1"/>
  <c r="BN11" i="5"/>
  <c r="BM11" i="5" s="1"/>
  <c r="BN10" i="5"/>
  <c r="BM10" i="5" s="1"/>
  <c r="BO10" i="5" l="1"/>
  <c r="BO11" i="5"/>
  <c r="BO12" i="5"/>
  <c r="BO13" i="5"/>
  <c r="BO14" i="5"/>
  <c r="BO15" i="5"/>
  <c r="BK10" i="5"/>
  <c r="BK12" i="5"/>
  <c r="BK14" i="5"/>
  <c r="BN16" i="5"/>
  <c r="BO16" i="5" s="1"/>
  <c r="BK11" i="5"/>
  <c r="BK13" i="5"/>
  <c r="BK15" i="5"/>
  <c r="BM16" i="5" l="1"/>
  <c r="BK16" i="5"/>
  <c r="BF16" i="5" l="1"/>
  <c r="BD16" i="5"/>
  <c r="BH15" i="5"/>
  <c r="BG15" i="5" s="1"/>
  <c r="BH14" i="5"/>
  <c r="BG14" i="5" s="1"/>
  <c r="BH13" i="5"/>
  <c r="BG13" i="5" s="1"/>
  <c r="BH12" i="5"/>
  <c r="BG12" i="5" s="1"/>
  <c r="BH11" i="5"/>
  <c r="BG11" i="5" s="1"/>
  <c r="BH10" i="5"/>
  <c r="BG10" i="5" s="1"/>
  <c r="BI10" i="5" l="1"/>
  <c r="BI11" i="5"/>
  <c r="BI12" i="5"/>
  <c r="BI13" i="5"/>
  <c r="BI14" i="5"/>
  <c r="BI15" i="5"/>
  <c r="BE10" i="5"/>
  <c r="BE11" i="5"/>
  <c r="BE12" i="5"/>
  <c r="BE13" i="5"/>
  <c r="BE14" i="5"/>
  <c r="BE15" i="5"/>
  <c r="BH16" i="5"/>
  <c r="BI16" i="5" s="1"/>
  <c r="BG16" i="5" l="1"/>
  <c r="BE16" i="5"/>
  <c r="AZ16" i="5" l="1"/>
  <c r="AX16" i="5"/>
  <c r="BB15" i="5"/>
  <c r="BA15" i="5" s="1"/>
  <c r="BB14" i="5"/>
  <c r="BA14" i="5" s="1"/>
  <c r="BB13" i="5"/>
  <c r="BA13" i="5" s="1"/>
  <c r="BB12" i="5"/>
  <c r="BA12" i="5" s="1"/>
  <c r="BB11" i="5"/>
  <c r="BA11" i="5" s="1"/>
  <c r="BB10" i="5"/>
  <c r="BA10" i="5" s="1"/>
  <c r="BC11" i="5" l="1"/>
  <c r="BC14" i="5"/>
  <c r="AY10" i="5"/>
  <c r="AY12" i="5"/>
  <c r="AY14" i="5"/>
  <c r="AY15" i="5"/>
  <c r="BB16" i="5"/>
  <c r="BC16" i="5" s="1"/>
  <c r="BC10" i="5"/>
  <c r="BC12" i="5"/>
  <c r="BC13" i="5"/>
  <c r="BC15" i="5"/>
  <c r="AY11" i="5"/>
  <c r="AY13" i="5"/>
  <c r="BA16" i="5" l="1"/>
  <c r="AY16" i="5"/>
  <c r="AT16" i="5" l="1"/>
  <c r="AR16" i="5"/>
  <c r="AV15" i="5"/>
  <c r="AU15" i="5" s="1"/>
  <c r="AV14" i="5"/>
  <c r="AU14" i="5" s="1"/>
  <c r="AV13" i="5"/>
  <c r="AU13" i="5" s="1"/>
  <c r="AV12" i="5"/>
  <c r="AU12" i="5" s="1"/>
  <c r="AV11" i="5"/>
  <c r="AU11" i="5" s="1"/>
  <c r="AV10" i="5"/>
  <c r="AU10" i="5" s="1"/>
  <c r="AT10" i="2"/>
  <c r="AT11" i="2"/>
  <c r="AT12" i="2"/>
  <c r="AT13" i="2"/>
  <c r="AT14" i="2"/>
  <c r="AT15" i="2"/>
  <c r="AT16" i="2"/>
  <c r="AT17" i="2"/>
  <c r="AT18" i="2"/>
  <c r="AT19" i="2"/>
  <c r="AW10" i="5" l="1"/>
  <c r="AW11" i="5"/>
  <c r="AW12" i="5"/>
  <c r="AW13" i="5"/>
  <c r="AW14" i="5"/>
  <c r="AW15" i="5"/>
  <c r="AS10" i="5"/>
  <c r="AS11" i="5"/>
  <c r="AS12" i="5"/>
  <c r="AS13" i="5"/>
  <c r="AS14" i="5"/>
  <c r="AS15" i="5"/>
  <c r="AV16" i="5"/>
  <c r="AW16" i="5" s="1"/>
  <c r="AU16" i="5" l="1"/>
  <c r="AS16" i="5"/>
  <c r="AN16" i="5" l="1"/>
  <c r="AL16" i="5"/>
  <c r="AP15" i="5"/>
  <c r="AO15" i="5" s="1"/>
  <c r="AP14" i="5"/>
  <c r="AO14" i="5" s="1"/>
  <c r="AP13" i="5"/>
  <c r="AO13" i="5" s="1"/>
  <c r="AP12" i="5"/>
  <c r="AO12" i="5" s="1"/>
  <c r="AP11" i="5"/>
  <c r="AO11" i="5" s="1"/>
  <c r="AP10" i="5"/>
  <c r="AO10" i="5" s="1"/>
  <c r="AQ10" i="5" l="1"/>
  <c r="AQ11" i="5"/>
  <c r="AQ12" i="5"/>
  <c r="AQ13" i="5"/>
  <c r="AQ14" i="5"/>
  <c r="AQ15" i="5"/>
  <c r="AM11" i="5"/>
  <c r="AM14" i="5"/>
  <c r="AP16" i="5"/>
  <c r="AQ16" i="5" s="1"/>
  <c r="AM10" i="5"/>
  <c r="AM12" i="5"/>
  <c r="AM13" i="5"/>
  <c r="AM15" i="5"/>
  <c r="AO16" i="5" l="1"/>
  <c r="AM16" i="5"/>
  <c r="AH16" i="5" l="1"/>
  <c r="AF16" i="5"/>
  <c r="AJ15" i="5"/>
  <c r="AI15" i="5" s="1"/>
  <c r="AJ14" i="5"/>
  <c r="AI14" i="5" s="1"/>
  <c r="AJ13" i="5"/>
  <c r="AI13" i="5" s="1"/>
  <c r="AJ12" i="5"/>
  <c r="AI12" i="5" s="1"/>
  <c r="AJ11" i="5"/>
  <c r="AI11" i="5" s="1"/>
  <c r="AJ10" i="5"/>
  <c r="AI10" i="5" s="1"/>
  <c r="AK10" i="5" l="1"/>
  <c r="AK11" i="5"/>
  <c r="AK12" i="5"/>
  <c r="AK13" i="5"/>
  <c r="AK14" i="5"/>
  <c r="AK15" i="5"/>
  <c r="AG11" i="5"/>
  <c r="AG12" i="5"/>
  <c r="AG13" i="5"/>
  <c r="AG14" i="5"/>
  <c r="AG15" i="5"/>
  <c r="AJ16" i="5"/>
  <c r="AK16" i="5" s="1"/>
  <c r="AG10" i="5"/>
  <c r="AI16" i="5" l="1"/>
  <c r="AG16" i="5"/>
  <c r="AB16" i="5" l="1"/>
  <c r="Z16" i="5"/>
  <c r="AD15" i="5"/>
  <c r="AC15" i="5" s="1"/>
  <c r="AD14" i="5"/>
  <c r="AC14" i="5" s="1"/>
  <c r="AD13" i="5"/>
  <c r="AC13" i="5" s="1"/>
  <c r="AD12" i="5"/>
  <c r="AC12" i="5" s="1"/>
  <c r="AD11" i="5"/>
  <c r="AC11" i="5" s="1"/>
  <c r="AD10" i="5"/>
  <c r="AC10" i="5" s="1"/>
  <c r="V16" i="5"/>
  <c r="T16" i="5"/>
  <c r="X15" i="5"/>
  <c r="W15" i="5" s="1"/>
  <c r="X14" i="5"/>
  <c r="W14" i="5" s="1"/>
  <c r="X13" i="5"/>
  <c r="W13" i="5" s="1"/>
  <c r="X12" i="5"/>
  <c r="W12" i="5" s="1"/>
  <c r="X11" i="5"/>
  <c r="W11" i="5" s="1"/>
  <c r="X10" i="5"/>
  <c r="W10" i="5" s="1"/>
  <c r="P16" i="5"/>
  <c r="N16" i="5"/>
  <c r="R15" i="5"/>
  <c r="Q15" i="5" s="1"/>
  <c r="R14" i="5"/>
  <c r="Q14" i="5" s="1"/>
  <c r="R13" i="5"/>
  <c r="Q13" i="5" s="1"/>
  <c r="R12" i="5"/>
  <c r="Q12" i="5" s="1"/>
  <c r="R11" i="5"/>
  <c r="Q11" i="5" s="1"/>
  <c r="R10" i="5"/>
  <c r="Q10" i="5" s="1"/>
  <c r="J16" i="5"/>
  <c r="H16" i="5"/>
  <c r="L15" i="5"/>
  <c r="K15" i="5" s="1"/>
  <c r="L14" i="5"/>
  <c r="K14" i="5" s="1"/>
  <c r="L13" i="5"/>
  <c r="K13" i="5" s="1"/>
  <c r="L12" i="5"/>
  <c r="K12" i="5" s="1"/>
  <c r="L11" i="5"/>
  <c r="K11" i="5" s="1"/>
  <c r="L10" i="5"/>
  <c r="K10" i="5" s="1"/>
  <c r="I10" i="2"/>
  <c r="J10" i="2"/>
  <c r="L10" i="2"/>
  <c r="M10" i="2"/>
  <c r="O10" i="2"/>
  <c r="P10" i="2"/>
  <c r="I11" i="2"/>
  <c r="J11" i="2"/>
  <c r="L11" i="2"/>
  <c r="M11" i="2"/>
  <c r="O11" i="2"/>
  <c r="P11" i="2"/>
  <c r="I12" i="2"/>
  <c r="J12" i="2"/>
  <c r="L12" i="2"/>
  <c r="M12" i="2"/>
  <c r="O12" i="2"/>
  <c r="P12" i="2"/>
  <c r="I13" i="2"/>
  <c r="J13" i="2"/>
  <c r="L13" i="2"/>
  <c r="M13" i="2"/>
  <c r="O13" i="2"/>
  <c r="P13" i="2"/>
  <c r="I14" i="2"/>
  <c r="J14" i="2"/>
  <c r="L14" i="2"/>
  <c r="M14" i="2"/>
  <c r="O14" i="2"/>
  <c r="P14" i="2"/>
  <c r="I15" i="2"/>
  <c r="J15" i="2"/>
  <c r="L15" i="2"/>
  <c r="M15" i="2"/>
  <c r="O15" i="2"/>
  <c r="P15" i="2"/>
  <c r="I16" i="2"/>
  <c r="J16" i="2"/>
  <c r="L16" i="2"/>
  <c r="M16" i="2"/>
  <c r="O16" i="2"/>
  <c r="P16" i="2"/>
  <c r="I17" i="2"/>
  <c r="J17" i="2"/>
  <c r="L17" i="2"/>
  <c r="M17" i="2"/>
  <c r="O17" i="2"/>
  <c r="P17" i="2"/>
  <c r="I18" i="2"/>
  <c r="J18" i="2"/>
  <c r="L18" i="2"/>
  <c r="M18" i="2"/>
  <c r="O18" i="2"/>
  <c r="P18" i="2"/>
  <c r="I19" i="2"/>
  <c r="J19" i="2"/>
  <c r="L19" i="2"/>
  <c r="M19" i="2"/>
  <c r="O19" i="2"/>
  <c r="P19" i="2"/>
  <c r="H20" i="2"/>
  <c r="J20" i="2" s="1"/>
  <c r="I20" i="2"/>
  <c r="K20" i="2"/>
  <c r="M20" i="2" s="1"/>
  <c r="L20" i="2"/>
  <c r="N20" i="2"/>
  <c r="O20" i="2"/>
  <c r="P20" i="2" s="1"/>
  <c r="D16" i="5"/>
  <c r="B16" i="5"/>
  <c r="F15" i="5"/>
  <c r="E15" i="5" s="1"/>
  <c r="F14" i="5"/>
  <c r="E14" i="5" s="1"/>
  <c r="F13" i="5"/>
  <c r="E13" i="5" s="1"/>
  <c r="F12" i="5"/>
  <c r="E12" i="5" s="1"/>
  <c r="F11" i="5"/>
  <c r="E11" i="5" s="1"/>
  <c r="F10" i="5"/>
  <c r="E10" i="5" s="1"/>
  <c r="AE10" i="5" l="1"/>
  <c r="AE11" i="5"/>
  <c r="AE12" i="5"/>
  <c r="AE13" i="5"/>
  <c r="AE14" i="5"/>
  <c r="AE15" i="5"/>
  <c r="AA10" i="5"/>
  <c r="AA11" i="5"/>
  <c r="AA12" i="5"/>
  <c r="AA13" i="5"/>
  <c r="AA14" i="5"/>
  <c r="AA15" i="5"/>
  <c r="AD16" i="5"/>
  <c r="AE16" i="5" s="1"/>
  <c r="Y10" i="5"/>
  <c r="Y11" i="5"/>
  <c r="Y12" i="5"/>
  <c r="Y13" i="5"/>
  <c r="Y14" i="5"/>
  <c r="Y15" i="5"/>
  <c r="U10" i="5"/>
  <c r="U11" i="5"/>
  <c r="U12" i="5"/>
  <c r="U13" i="5"/>
  <c r="U14" i="5"/>
  <c r="U15" i="5"/>
  <c r="X16" i="5"/>
  <c r="Y16" i="5" s="1"/>
  <c r="S10" i="5"/>
  <c r="S11" i="5"/>
  <c r="S12" i="5"/>
  <c r="S13" i="5"/>
  <c r="S14" i="5"/>
  <c r="S15" i="5"/>
  <c r="O10" i="5"/>
  <c r="O11" i="5"/>
  <c r="O12" i="5"/>
  <c r="O13" i="5"/>
  <c r="O14" i="5"/>
  <c r="O15" i="5"/>
  <c r="R16" i="5"/>
  <c r="S16" i="5" s="1"/>
  <c r="M10" i="5"/>
  <c r="M11" i="5"/>
  <c r="M12" i="5"/>
  <c r="M13" i="5"/>
  <c r="M14" i="5"/>
  <c r="M15" i="5"/>
  <c r="I10" i="5"/>
  <c r="I11" i="5"/>
  <c r="I12" i="5"/>
  <c r="I13" i="5"/>
  <c r="I14" i="5"/>
  <c r="I15" i="5"/>
  <c r="L16" i="5"/>
  <c r="M16" i="5" s="1"/>
  <c r="G11" i="5"/>
  <c r="G15" i="5"/>
  <c r="C10" i="5"/>
  <c r="C12" i="5"/>
  <c r="C14" i="5"/>
  <c r="C15" i="5"/>
  <c r="F16" i="5"/>
  <c r="G16" i="5" s="1"/>
  <c r="C11" i="5"/>
  <c r="C13" i="5"/>
  <c r="AC16" i="5" l="1"/>
  <c r="AA16" i="5"/>
  <c r="W16" i="5"/>
  <c r="U16" i="5"/>
  <c r="Q16" i="5"/>
  <c r="O16" i="5"/>
  <c r="K16" i="5"/>
  <c r="I16" i="5"/>
  <c r="G14" i="5"/>
  <c r="G10" i="5"/>
  <c r="G13" i="5"/>
  <c r="E16" i="5"/>
  <c r="G12" i="5"/>
  <c r="C16" i="5"/>
  <c r="BR19" i="4" l="1"/>
  <c r="BP19" i="4"/>
  <c r="BT18" i="4"/>
  <c r="BT17" i="4"/>
  <c r="BT16" i="4"/>
  <c r="BT15" i="4"/>
  <c r="BT14" i="4"/>
  <c r="BT13" i="4"/>
  <c r="BT12" i="4"/>
  <c r="BT11" i="4"/>
  <c r="BT10" i="4"/>
  <c r="BL19" i="4"/>
  <c r="BJ19" i="4"/>
  <c r="BN18" i="4"/>
  <c r="BN17" i="4"/>
  <c r="BN16" i="4"/>
  <c r="BN15" i="4"/>
  <c r="BN14" i="4"/>
  <c r="BN13" i="4"/>
  <c r="BN12" i="4"/>
  <c r="BN11" i="4"/>
  <c r="BN10" i="4"/>
  <c r="BF19" i="4"/>
  <c r="BD19" i="4"/>
  <c r="BH18" i="4"/>
  <c r="BH17" i="4"/>
  <c r="BH16" i="4"/>
  <c r="BH15" i="4"/>
  <c r="BH14" i="4"/>
  <c r="BH13" i="4"/>
  <c r="BH12" i="4"/>
  <c r="BH11" i="4"/>
  <c r="BH10" i="4"/>
  <c r="AZ19" i="4"/>
  <c r="AX19" i="4"/>
  <c r="BB18" i="4"/>
  <c r="BB17" i="4"/>
  <c r="BB16" i="4"/>
  <c r="BB15" i="4"/>
  <c r="BB14" i="4"/>
  <c r="BB13" i="4"/>
  <c r="BB12" i="4"/>
  <c r="BB11" i="4"/>
  <c r="BB10" i="4"/>
  <c r="AT19" i="4"/>
  <c r="AR19" i="4"/>
  <c r="AV18" i="4"/>
  <c r="AV17" i="4"/>
  <c r="AV16" i="4"/>
  <c r="AV15" i="4"/>
  <c r="AV14" i="4"/>
  <c r="AV13" i="4"/>
  <c r="AV12" i="4"/>
  <c r="AV11" i="4"/>
  <c r="AV10" i="4"/>
  <c r="AN19" i="4"/>
  <c r="AL19" i="4"/>
  <c r="AP18" i="4"/>
  <c r="AP17" i="4"/>
  <c r="AP16" i="4"/>
  <c r="AP15" i="4"/>
  <c r="AP14" i="4"/>
  <c r="AP13" i="4"/>
  <c r="AP12" i="4"/>
  <c r="AP11" i="4"/>
  <c r="AP10" i="4"/>
  <c r="AH19" i="4"/>
  <c r="AF19" i="4"/>
  <c r="AJ18" i="4"/>
  <c r="AJ17" i="4"/>
  <c r="AJ16" i="4"/>
  <c r="AJ15" i="4"/>
  <c r="AJ14" i="4"/>
  <c r="AJ13" i="4"/>
  <c r="AJ12" i="4"/>
  <c r="AJ11" i="4"/>
  <c r="AJ10" i="4"/>
  <c r="AB19" i="4"/>
  <c r="Z19" i="4"/>
  <c r="AD18" i="4"/>
  <c r="AD17" i="4"/>
  <c r="AD16" i="4"/>
  <c r="AD15" i="4"/>
  <c r="AD14" i="4"/>
  <c r="AD13" i="4"/>
  <c r="AD12" i="4"/>
  <c r="AD11" i="4"/>
  <c r="AD10" i="4"/>
  <c r="V19" i="4"/>
  <c r="T19" i="4"/>
  <c r="X18" i="4"/>
  <c r="X17" i="4"/>
  <c r="X16" i="4"/>
  <c r="X15" i="4"/>
  <c r="X14" i="4"/>
  <c r="X13" i="4"/>
  <c r="X12" i="4"/>
  <c r="X11" i="4"/>
  <c r="X10" i="4"/>
  <c r="P19" i="4"/>
  <c r="N19" i="4"/>
  <c r="R18" i="4"/>
  <c r="R17" i="4"/>
  <c r="R16" i="4"/>
  <c r="R15" i="4"/>
  <c r="R14" i="4"/>
  <c r="R13" i="4"/>
  <c r="R12" i="4"/>
  <c r="R11" i="4"/>
  <c r="R10" i="4"/>
  <c r="J19" i="4"/>
  <c r="H19" i="4"/>
  <c r="L18" i="4"/>
  <c r="L17" i="4"/>
  <c r="L16" i="4"/>
  <c r="L15" i="4"/>
  <c r="L14" i="4"/>
  <c r="L13" i="4"/>
  <c r="L12" i="4"/>
  <c r="L11" i="4"/>
  <c r="L10" i="4"/>
  <c r="M36" i="5" l="1"/>
  <c r="M38" i="5"/>
  <c r="M40" i="5"/>
  <c r="X27" i="5"/>
  <c r="L36" i="5"/>
  <c r="L37" i="5"/>
  <c r="L40" i="5"/>
  <c r="V27" i="5"/>
  <c r="K36" i="5"/>
  <c r="K40" i="5"/>
  <c r="T27" i="5"/>
  <c r="J35" i="5"/>
  <c r="J39" i="5"/>
  <c r="J40" i="5"/>
  <c r="R27" i="5"/>
  <c r="I36" i="5"/>
  <c r="I38" i="5"/>
  <c r="I40" i="5"/>
  <c r="P27" i="5"/>
  <c r="H36" i="5"/>
  <c r="H37" i="5"/>
  <c r="H39" i="5"/>
  <c r="H40" i="5"/>
  <c r="N27" i="5"/>
  <c r="G36" i="5"/>
  <c r="G40" i="5"/>
  <c r="F35" i="5"/>
  <c r="F36" i="5"/>
  <c r="F39" i="5"/>
  <c r="F40" i="5"/>
  <c r="J27" i="5"/>
  <c r="E36" i="5"/>
  <c r="E38" i="5"/>
  <c r="E40" i="5"/>
  <c r="H27" i="5"/>
  <c r="D38" i="5"/>
  <c r="F26" i="5"/>
  <c r="F27" i="5"/>
  <c r="D35" i="5"/>
  <c r="D37" i="5"/>
  <c r="D27" i="5"/>
  <c r="BT19" i="4"/>
  <c r="BN19" i="4"/>
  <c r="BH19" i="4"/>
  <c r="BB19" i="4"/>
  <c r="AV19" i="4"/>
  <c r="AP19" i="4"/>
  <c r="AJ19" i="4"/>
  <c r="AD19" i="4"/>
  <c r="X19" i="4"/>
  <c r="R19" i="4"/>
  <c r="L19" i="4"/>
  <c r="H32" i="8"/>
  <c r="D32" i="8"/>
  <c r="M31" i="8"/>
  <c r="L30" i="8"/>
  <c r="M29" i="8"/>
  <c r="M28" i="8"/>
  <c r="M24" i="8"/>
  <c r="M23" i="8"/>
  <c r="AK18" i="8"/>
  <c r="M32" i="8" s="1"/>
  <c r="AH18" i="8"/>
  <c r="L32" i="8" s="1"/>
  <c r="AE18" i="8"/>
  <c r="K32" i="8" s="1"/>
  <c r="AB18" i="8"/>
  <c r="J32" i="8" s="1"/>
  <c r="Y18" i="8"/>
  <c r="I32" i="8" s="1"/>
  <c r="V18" i="8"/>
  <c r="S18" i="8"/>
  <c r="G32" i="8" s="1"/>
  <c r="P18" i="8"/>
  <c r="F32" i="8" s="1"/>
  <c r="M18" i="8"/>
  <c r="E32" i="8" s="1"/>
  <c r="J18" i="8"/>
  <c r="G18" i="8"/>
  <c r="C32" i="8" s="1"/>
  <c r="D18" i="8"/>
  <c r="B32" i="8" s="1"/>
  <c r="AK17" i="8"/>
  <c r="AH17" i="8"/>
  <c r="L31" i="8" s="1"/>
  <c r="AE17" i="8"/>
  <c r="K31" i="8" s="1"/>
  <c r="AB17" i="8"/>
  <c r="J31" i="8" s="1"/>
  <c r="Y17" i="8"/>
  <c r="I31" i="8" s="1"/>
  <c r="V17" i="8"/>
  <c r="H31" i="8" s="1"/>
  <c r="S17" i="8"/>
  <c r="G31" i="8" s="1"/>
  <c r="P17" i="8"/>
  <c r="F31" i="8" s="1"/>
  <c r="M17" i="8"/>
  <c r="E31" i="8" s="1"/>
  <c r="J17" i="8"/>
  <c r="D31" i="8" s="1"/>
  <c r="G17" i="8"/>
  <c r="C31" i="8" s="1"/>
  <c r="D17" i="8"/>
  <c r="B31" i="8" s="1"/>
  <c r="AK16" i="8"/>
  <c r="M30" i="8" s="1"/>
  <c r="AH16" i="8"/>
  <c r="AE16" i="8"/>
  <c r="K30" i="8" s="1"/>
  <c r="AB16" i="8"/>
  <c r="J30" i="8" s="1"/>
  <c r="Y16" i="8"/>
  <c r="I30" i="8" s="1"/>
  <c r="V16" i="8"/>
  <c r="H30" i="8" s="1"/>
  <c r="S16" i="8"/>
  <c r="G30" i="8" s="1"/>
  <c r="P16" i="8"/>
  <c r="F30" i="8" s="1"/>
  <c r="M16" i="8"/>
  <c r="E30" i="8" s="1"/>
  <c r="J16" i="8"/>
  <c r="D30" i="8" s="1"/>
  <c r="G16" i="8"/>
  <c r="C30" i="8" s="1"/>
  <c r="D16" i="8"/>
  <c r="B30" i="8" s="1"/>
  <c r="AK15" i="8"/>
  <c r="AH15" i="8"/>
  <c r="L29" i="8" s="1"/>
  <c r="AE15" i="8"/>
  <c r="K29" i="8" s="1"/>
  <c r="AB15" i="8"/>
  <c r="J29" i="8" s="1"/>
  <c r="Y15" i="8"/>
  <c r="I29" i="8" s="1"/>
  <c r="V15" i="8"/>
  <c r="H29" i="8" s="1"/>
  <c r="S15" i="8"/>
  <c r="G29" i="8" s="1"/>
  <c r="P15" i="8"/>
  <c r="F29" i="8" s="1"/>
  <c r="M15" i="8"/>
  <c r="E29" i="8" s="1"/>
  <c r="J15" i="8"/>
  <c r="D29" i="8" s="1"/>
  <c r="G15" i="8"/>
  <c r="C29" i="8" s="1"/>
  <c r="D15" i="8"/>
  <c r="B29" i="8" s="1"/>
  <c r="AK14" i="8"/>
  <c r="AH14" i="8"/>
  <c r="L28" i="8" s="1"/>
  <c r="AE14" i="8"/>
  <c r="K28" i="8" s="1"/>
  <c r="AB14" i="8"/>
  <c r="J28" i="8" s="1"/>
  <c r="Y14" i="8"/>
  <c r="I28" i="8" s="1"/>
  <c r="V14" i="8"/>
  <c r="H28" i="8" s="1"/>
  <c r="S14" i="8"/>
  <c r="G28" i="8" s="1"/>
  <c r="P14" i="8"/>
  <c r="F28" i="8" s="1"/>
  <c r="M14" i="8"/>
  <c r="E28" i="8" s="1"/>
  <c r="J14" i="8"/>
  <c r="D28" i="8" s="1"/>
  <c r="G14" i="8"/>
  <c r="C28" i="8" s="1"/>
  <c r="D14" i="8"/>
  <c r="B28" i="8" s="1"/>
  <c r="AK13" i="8"/>
  <c r="M27" i="8" s="1"/>
  <c r="AH13" i="8"/>
  <c r="L27" i="8" s="1"/>
  <c r="AE13" i="8"/>
  <c r="K27" i="8" s="1"/>
  <c r="AB13" i="8"/>
  <c r="J27" i="8" s="1"/>
  <c r="Y13" i="8"/>
  <c r="I27" i="8" s="1"/>
  <c r="V13" i="8"/>
  <c r="H27" i="8" s="1"/>
  <c r="S13" i="8"/>
  <c r="G27" i="8" s="1"/>
  <c r="P13" i="8"/>
  <c r="F27" i="8" s="1"/>
  <c r="M13" i="8"/>
  <c r="E27" i="8" s="1"/>
  <c r="J13" i="8"/>
  <c r="D27" i="8" s="1"/>
  <c r="G13" i="8"/>
  <c r="C27" i="8" s="1"/>
  <c r="D13" i="8"/>
  <c r="B27" i="8" s="1"/>
  <c r="AK12" i="8"/>
  <c r="M26" i="8" s="1"/>
  <c r="AH12" i="8"/>
  <c r="L26" i="8" s="1"/>
  <c r="AE12" i="8"/>
  <c r="K26" i="8" s="1"/>
  <c r="AB12" i="8"/>
  <c r="J26" i="8" s="1"/>
  <c r="Y12" i="8"/>
  <c r="I26" i="8" s="1"/>
  <c r="V12" i="8"/>
  <c r="H26" i="8" s="1"/>
  <c r="S12" i="8"/>
  <c r="G26" i="8" s="1"/>
  <c r="P12" i="8"/>
  <c r="F26" i="8" s="1"/>
  <c r="M12" i="8"/>
  <c r="E26" i="8" s="1"/>
  <c r="J12" i="8"/>
  <c r="D26" i="8" s="1"/>
  <c r="G12" i="8"/>
  <c r="C26" i="8" s="1"/>
  <c r="D12" i="8"/>
  <c r="B26" i="8" s="1"/>
  <c r="AK11" i="8"/>
  <c r="M25" i="8" s="1"/>
  <c r="AH11" i="8"/>
  <c r="L25" i="8" s="1"/>
  <c r="AE11" i="8"/>
  <c r="K25" i="8" s="1"/>
  <c r="AB11" i="8"/>
  <c r="J25" i="8" s="1"/>
  <c r="Y11" i="8"/>
  <c r="I25" i="8" s="1"/>
  <c r="V11" i="8"/>
  <c r="H25" i="8" s="1"/>
  <c r="S11" i="8"/>
  <c r="G25" i="8" s="1"/>
  <c r="P11" i="8"/>
  <c r="F25" i="8" s="1"/>
  <c r="M11" i="8"/>
  <c r="E25" i="8" s="1"/>
  <c r="J11" i="8"/>
  <c r="D25" i="8" s="1"/>
  <c r="G11" i="8"/>
  <c r="C25" i="8" s="1"/>
  <c r="D11" i="8"/>
  <c r="B25" i="8" s="1"/>
  <c r="AK10" i="8"/>
  <c r="AH10" i="8"/>
  <c r="L24" i="8" s="1"/>
  <c r="AE10" i="8"/>
  <c r="K24" i="8" s="1"/>
  <c r="AB10" i="8"/>
  <c r="J24" i="8" s="1"/>
  <c r="Y10" i="8"/>
  <c r="I24" i="8" s="1"/>
  <c r="V10" i="8"/>
  <c r="H24" i="8" s="1"/>
  <c r="S10" i="8"/>
  <c r="G24" i="8" s="1"/>
  <c r="P10" i="8"/>
  <c r="F24" i="8" s="1"/>
  <c r="M10" i="8"/>
  <c r="E24" i="8" s="1"/>
  <c r="J10" i="8"/>
  <c r="D24" i="8" s="1"/>
  <c r="G10" i="8"/>
  <c r="C24" i="8" s="1"/>
  <c r="D10" i="8"/>
  <c r="B24" i="8" s="1"/>
  <c r="AK9" i="8"/>
  <c r="AH9" i="8"/>
  <c r="L23" i="8" s="1"/>
  <c r="AE9" i="8"/>
  <c r="K23" i="8" s="1"/>
  <c r="AB9" i="8"/>
  <c r="J23" i="8" s="1"/>
  <c r="Y9" i="8"/>
  <c r="I23" i="8" s="1"/>
  <c r="V9" i="8"/>
  <c r="H23" i="8" s="1"/>
  <c r="S9" i="8"/>
  <c r="G23" i="8" s="1"/>
  <c r="P9" i="8"/>
  <c r="F23" i="8" s="1"/>
  <c r="M9" i="8"/>
  <c r="E23" i="8" s="1"/>
  <c r="J9" i="8"/>
  <c r="D23" i="8" s="1"/>
  <c r="G9" i="8"/>
  <c r="C23" i="8" s="1"/>
  <c r="D9" i="8"/>
  <c r="B23" i="8" s="1"/>
  <c r="G20" i="6"/>
  <c r="H20" i="6" s="1"/>
  <c r="E20" i="6"/>
  <c r="C20" i="6"/>
  <c r="F19" i="6"/>
  <c r="D19" i="6"/>
  <c r="F18" i="6"/>
  <c r="D18" i="6"/>
  <c r="F17" i="6"/>
  <c r="D17" i="6"/>
  <c r="F16" i="6"/>
  <c r="D16" i="6"/>
  <c r="F15" i="6"/>
  <c r="D15" i="6"/>
  <c r="F14" i="6"/>
  <c r="D14" i="6"/>
  <c r="F13" i="6"/>
  <c r="D13" i="6"/>
  <c r="F12" i="6"/>
  <c r="D12" i="6"/>
  <c r="F11" i="6"/>
  <c r="D11" i="6"/>
  <c r="F10" i="6"/>
  <c r="D10" i="6"/>
  <c r="D40" i="5"/>
  <c r="M39" i="5"/>
  <c r="L39" i="5"/>
  <c r="K39" i="5"/>
  <c r="I39" i="5"/>
  <c r="G39" i="5"/>
  <c r="E39" i="5"/>
  <c r="D39" i="5"/>
  <c r="L38" i="5"/>
  <c r="K38" i="5"/>
  <c r="J38" i="5"/>
  <c r="H38" i="5"/>
  <c r="G38" i="5"/>
  <c r="F38" i="5"/>
  <c r="M37" i="5"/>
  <c r="K37" i="5"/>
  <c r="J37" i="5"/>
  <c r="I37" i="5"/>
  <c r="G37" i="5"/>
  <c r="F37" i="5"/>
  <c r="E37" i="5"/>
  <c r="J36" i="5"/>
  <c r="D36" i="5"/>
  <c r="M35" i="5"/>
  <c r="L35" i="5"/>
  <c r="K35" i="5"/>
  <c r="I35" i="5"/>
  <c r="H35" i="5"/>
  <c r="G35" i="5"/>
  <c r="E35" i="5"/>
  <c r="Y29" i="5"/>
  <c r="X29" i="5"/>
  <c r="W29" i="5"/>
  <c r="V29" i="5"/>
  <c r="U29" i="5"/>
  <c r="T29" i="5"/>
  <c r="S29" i="5"/>
  <c r="R29" i="5"/>
  <c r="Q29" i="5"/>
  <c r="P29" i="5"/>
  <c r="O29" i="5"/>
  <c r="N29" i="5"/>
  <c r="M29" i="5"/>
  <c r="L29" i="5"/>
  <c r="K29" i="5"/>
  <c r="J29" i="5"/>
  <c r="I29" i="5"/>
  <c r="H29" i="5"/>
  <c r="G29" i="5"/>
  <c r="F29" i="5"/>
  <c r="E29" i="5"/>
  <c r="D29" i="5"/>
  <c r="Y28" i="5"/>
  <c r="X28" i="5"/>
  <c r="W28" i="5"/>
  <c r="V28" i="5"/>
  <c r="U28" i="5"/>
  <c r="T28" i="5"/>
  <c r="S28" i="5"/>
  <c r="R28" i="5"/>
  <c r="Q28" i="5"/>
  <c r="P28" i="5"/>
  <c r="O28" i="5"/>
  <c r="N28" i="5"/>
  <c r="M28" i="5"/>
  <c r="L28" i="5"/>
  <c r="K28" i="5"/>
  <c r="J28" i="5"/>
  <c r="I28" i="5"/>
  <c r="H28" i="5"/>
  <c r="G28" i="5"/>
  <c r="F28" i="5"/>
  <c r="E28" i="5"/>
  <c r="D28" i="5"/>
  <c r="Y27" i="5"/>
  <c r="W27" i="5"/>
  <c r="U27" i="5"/>
  <c r="S27" i="5"/>
  <c r="Q27" i="5"/>
  <c r="O27" i="5"/>
  <c r="M27" i="5"/>
  <c r="L27" i="5"/>
  <c r="K27" i="5"/>
  <c r="I27" i="5"/>
  <c r="G27" i="5"/>
  <c r="E27" i="5"/>
  <c r="Y26" i="5"/>
  <c r="X26" i="5"/>
  <c r="W26" i="5"/>
  <c r="V26" i="5"/>
  <c r="U26" i="5"/>
  <c r="T26" i="5"/>
  <c r="S26" i="5"/>
  <c r="R26" i="5"/>
  <c r="Q26" i="5"/>
  <c r="P26" i="5"/>
  <c r="O26" i="5"/>
  <c r="N26" i="5"/>
  <c r="M26" i="5"/>
  <c r="L26" i="5"/>
  <c r="K26" i="5"/>
  <c r="J26" i="5"/>
  <c r="I26" i="5"/>
  <c r="H26" i="5"/>
  <c r="G26" i="5"/>
  <c r="E26" i="5"/>
  <c r="D26" i="5"/>
  <c r="Y25" i="5"/>
  <c r="X25" i="5"/>
  <c r="W25" i="5"/>
  <c r="V25" i="5"/>
  <c r="U25" i="5"/>
  <c r="T25" i="5"/>
  <c r="S25" i="5"/>
  <c r="R25" i="5"/>
  <c r="Q25" i="5"/>
  <c r="P25" i="5"/>
  <c r="O25" i="5"/>
  <c r="N25" i="5"/>
  <c r="M25" i="5"/>
  <c r="L25" i="5"/>
  <c r="K25" i="5"/>
  <c r="J25" i="5"/>
  <c r="I25" i="5"/>
  <c r="H25" i="5"/>
  <c r="G25" i="5"/>
  <c r="F25" i="5"/>
  <c r="E25" i="5"/>
  <c r="D25" i="5"/>
  <c r="Y24" i="5"/>
  <c r="X24" i="5"/>
  <c r="W24" i="5"/>
  <c r="V24" i="5"/>
  <c r="U24" i="5"/>
  <c r="T24" i="5"/>
  <c r="S24" i="5"/>
  <c r="R24" i="5"/>
  <c r="Q24" i="5"/>
  <c r="P24" i="5"/>
  <c r="O24" i="5"/>
  <c r="N24" i="5"/>
  <c r="M24" i="5"/>
  <c r="L24" i="5"/>
  <c r="K24" i="5"/>
  <c r="J24" i="5"/>
  <c r="I24" i="5"/>
  <c r="H24" i="5"/>
  <c r="G24" i="5"/>
  <c r="F24" i="5"/>
  <c r="E24" i="5"/>
  <c r="D24" i="5"/>
  <c r="C29" i="5"/>
  <c r="B29" i="5"/>
  <c r="C28" i="5"/>
  <c r="B28" i="5"/>
  <c r="C27" i="5"/>
  <c r="C26" i="5"/>
  <c r="B26" i="5"/>
  <c r="C25" i="5"/>
  <c r="B25" i="5"/>
  <c r="C24" i="5"/>
  <c r="B24" i="5"/>
  <c r="D19" i="4"/>
  <c r="B19" i="4"/>
  <c r="F18" i="4"/>
  <c r="F17" i="4"/>
  <c r="F16" i="4"/>
  <c r="F15" i="4"/>
  <c r="F14" i="4"/>
  <c r="F13" i="4"/>
  <c r="F12" i="4"/>
  <c r="F11" i="4"/>
  <c r="F10" i="4"/>
  <c r="BL20" i="3"/>
  <c r="AN20" i="3"/>
  <c r="Z20" i="3"/>
  <c r="V20" i="3"/>
  <c r="BR19" i="3"/>
  <c r="BP19" i="3"/>
  <c r="BL19" i="3"/>
  <c r="BJ19" i="3"/>
  <c r="BF19" i="3"/>
  <c r="BD19" i="3"/>
  <c r="AZ19" i="3"/>
  <c r="AX19" i="3"/>
  <c r="AT19" i="3"/>
  <c r="AR19" i="3"/>
  <c r="AN19" i="3"/>
  <c r="AL19" i="3"/>
  <c r="AH19" i="3"/>
  <c r="AF19" i="3"/>
  <c r="AB19" i="3"/>
  <c r="Z19" i="3"/>
  <c r="V19" i="3"/>
  <c r="T19" i="3"/>
  <c r="P19" i="3"/>
  <c r="N19" i="3"/>
  <c r="J19" i="3"/>
  <c r="H19" i="3"/>
  <c r="D19" i="3"/>
  <c r="B19" i="3"/>
  <c r="BR18" i="3"/>
  <c r="BP18" i="3"/>
  <c r="BL18" i="3"/>
  <c r="BJ18" i="3"/>
  <c r="BF18" i="3"/>
  <c r="BD18" i="3"/>
  <c r="AZ18" i="3"/>
  <c r="AX18" i="3"/>
  <c r="AT18" i="3"/>
  <c r="AR18" i="3"/>
  <c r="AN18" i="3"/>
  <c r="AL18" i="3"/>
  <c r="AH18" i="3"/>
  <c r="AF18" i="3"/>
  <c r="AB18" i="3"/>
  <c r="Z18" i="3"/>
  <c r="V18" i="3"/>
  <c r="T18" i="3"/>
  <c r="P18" i="3"/>
  <c r="N18" i="3"/>
  <c r="J18" i="3"/>
  <c r="H18" i="3"/>
  <c r="D18" i="3"/>
  <c r="B18" i="3"/>
  <c r="BR17" i="3"/>
  <c r="BP17" i="3"/>
  <c r="BL17" i="3"/>
  <c r="BJ17" i="3"/>
  <c r="BF17" i="3"/>
  <c r="BD17" i="3"/>
  <c r="AZ17" i="3"/>
  <c r="AX17" i="3"/>
  <c r="AT17" i="3"/>
  <c r="AR17" i="3"/>
  <c r="AN17" i="3"/>
  <c r="AL17" i="3"/>
  <c r="AH17" i="3"/>
  <c r="AF17" i="3"/>
  <c r="AB17" i="3"/>
  <c r="Z17" i="3"/>
  <c r="V17" i="3"/>
  <c r="T17" i="3"/>
  <c r="P17" i="3"/>
  <c r="N17" i="3"/>
  <c r="J17" i="3"/>
  <c r="H17" i="3"/>
  <c r="D17" i="3"/>
  <c r="B17" i="3"/>
  <c r="BR16" i="3"/>
  <c r="BP16" i="3"/>
  <c r="BL16" i="3"/>
  <c r="BJ16" i="3"/>
  <c r="BF16" i="3"/>
  <c r="BD16" i="3"/>
  <c r="AZ16" i="3"/>
  <c r="AX16" i="3"/>
  <c r="BB16" i="3" s="1"/>
  <c r="AT16" i="3"/>
  <c r="AR16" i="3"/>
  <c r="AN16" i="3"/>
  <c r="AL16" i="3"/>
  <c r="AH16" i="3"/>
  <c r="AF16" i="3"/>
  <c r="AB16" i="3"/>
  <c r="Z16" i="3"/>
  <c r="V16" i="3"/>
  <c r="T16" i="3"/>
  <c r="P16" i="3"/>
  <c r="N16" i="3"/>
  <c r="J16" i="3"/>
  <c r="H16" i="3"/>
  <c r="D16" i="3"/>
  <c r="B16" i="3"/>
  <c r="BR15" i="3"/>
  <c r="BP15" i="3"/>
  <c r="BL15" i="3"/>
  <c r="BJ15" i="3"/>
  <c r="BF15" i="3"/>
  <c r="BD15" i="3"/>
  <c r="AZ15" i="3"/>
  <c r="AX15" i="3"/>
  <c r="BB15" i="3" s="1"/>
  <c r="AT15" i="3"/>
  <c r="AR15" i="3"/>
  <c r="AN15" i="3"/>
  <c r="AL15" i="3"/>
  <c r="AH15" i="3"/>
  <c r="AF15" i="3"/>
  <c r="AB15" i="3"/>
  <c r="Z15" i="3"/>
  <c r="V15" i="3"/>
  <c r="T15" i="3"/>
  <c r="P15" i="3"/>
  <c r="N15" i="3"/>
  <c r="J15" i="3"/>
  <c r="H15" i="3"/>
  <c r="D15" i="3"/>
  <c r="B15" i="3"/>
  <c r="BR14" i="3"/>
  <c r="BP14" i="3"/>
  <c r="BL14" i="3"/>
  <c r="BJ14" i="3"/>
  <c r="BF14" i="3"/>
  <c r="BD14" i="3"/>
  <c r="AZ14" i="3"/>
  <c r="AX14" i="3"/>
  <c r="BB14" i="3" s="1"/>
  <c r="AT14" i="3"/>
  <c r="AR14" i="3"/>
  <c r="AN14" i="3"/>
  <c r="AL14" i="3"/>
  <c r="AH14" i="3"/>
  <c r="AF14" i="3"/>
  <c r="AB14" i="3"/>
  <c r="Z14" i="3"/>
  <c r="V14" i="3"/>
  <c r="T14" i="3"/>
  <c r="P14" i="3"/>
  <c r="N14" i="3"/>
  <c r="J14" i="3"/>
  <c r="H14" i="3"/>
  <c r="D14" i="3"/>
  <c r="B14" i="3"/>
  <c r="BR13" i="3"/>
  <c r="BP13" i="3"/>
  <c r="BL13" i="3"/>
  <c r="BJ13" i="3"/>
  <c r="BF13" i="3"/>
  <c r="BD13" i="3"/>
  <c r="AZ13" i="3"/>
  <c r="AX13" i="3"/>
  <c r="BB13" i="3" s="1"/>
  <c r="AT13" i="3"/>
  <c r="AR13" i="3"/>
  <c r="AN13" i="3"/>
  <c r="AL13" i="3"/>
  <c r="AH13" i="3"/>
  <c r="AF13" i="3"/>
  <c r="AB13" i="3"/>
  <c r="Z13" i="3"/>
  <c r="V13" i="3"/>
  <c r="T13" i="3"/>
  <c r="P13" i="3"/>
  <c r="N13" i="3"/>
  <c r="J13" i="3"/>
  <c r="H13" i="3"/>
  <c r="D13" i="3"/>
  <c r="B13" i="3"/>
  <c r="BR12" i="3"/>
  <c r="BP12" i="3"/>
  <c r="BL12" i="3"/>
  <c r="BJ12" i="3"/>
  <c r="BF12" i="3"/>
  <c r="BD12" i="3"/>
  <c r="AZ12" i="3"/>
  <c r="AX12" i="3"/>
  <c r="BB12" i="3" s="1"/>
  <c r="AT12" i="3"/>
  <c r="AR12" i="3"/>
  <c r="AN12" i="3"/>
  <c r="AL12" i="3"/>
  <c r="AH12" i="3"/>
  <c r="AF12" i="3"/>
  <c r="AB12" i="3"/>
  <c r="Z12" i="3"/>
  <c r="V12" i="3"/>
  <c r="T12" i="3"/>
  <c r="P12" i="3"/>
  <c r="N12" i="3"/>
  <c r="J12" i="3"/>
  <c r="H12" i="3"/>
  <c r="D12" i="3"/>
  <c r="B12" i="3"/>
  <c r="BR11" i="3"/>
  <c r="BP11" i="3"/>
  <c r="BL11" i="3"/>
  <c r="BJ11" i="3"/>
  <c r="BF11" i="3"/>
  <c r="BD11" i="3"/>
  <c r="AZ11" i="3"/>
  <c r="AX11" i="3"/>
  <c r="BB11" i="3" s="1"/>
  <c r="AT11" i="3"/>
  <c r="AR11" i="3"/>
  <c r="AN11" i="3"/>
  <c r="AL11" i="3"/>
  <c r="AH11" i="3"/>
  <c r="AF11" i="3"/>
  <c r="AB11" i="3"/>
  <c r="Z11" i="3"/>
  <c r="V11" i="3"/>
  <c r="T11" i="3"/>
  <c r="P11" i="3"/>
  <c r="N11" i="3"/>
  <c r="J11" i="3"/>
  <c r="H11" i="3"/>
  <c r="D11" i="3"/>
  <c r="B11" i="3"/>
  <c r="BR10" i="3"/>
  <c r="BR20" i="3" s="1"/>
  <c r="BP10" i="3"/>
  <c r="BP20" i="3" s="1"/>
  <c r="BL10" i="3"/>
  <c r="BJ10" i="3"/>
  <c r="BF10" i="3"/>
  <c r="BF20" i="3" s="1"/>
  <c r="BD10" i="3"/>
  <c r="BD20" i="3" s="1"/>
  <c r="AZ10" i="3"/>
  <c r="AZ20" i="3" s="1"/>
  <c r="AX10" i="3"/>
  <c r="BB10" i="3" s="1"/>
  <c r="AT10" i="3"/>
  <c r="AT20" i="3" s="1"/>
  <c r="AR10" i="3"/>
  <c r="AR20" i="3" s="1"/>
  <c r="AN10" i="3"/>
  <c r="AL10" i="3"/>
  <c r="AH10" i="3"/>
  <c r="AH20" i="3" s="1"/>
  <c r="AF10" i="3"/>
  <c r="AB10" i="3"/>
  <c r="AB20" i="3" s="1"/>
  <c r="Z10" i="3"/>
  <c r="V10" i="3"/>
  <c r="T10" i="3"/>
  <c r="T20" i="3" s="1"/>
  <c r="P10" i="3"/>
  <c r="P20" i="3" s="1"/>
  <c r="N10" i="3"/>
  <c r="J10" i="3"/>
  <c r="J20" i="3" s="1"/>
  <c r="H10" i="3"/>
  <c r="H20" i="3" s="1"/>
  <c r="D10" i="3"/>
  <c r="B10" i="3"/>
  <c r="N87" i="2"/>
  <c r="H87" i="2"/>
  <c r="E87" i="2"/>
  <c r="J85" i="2"/>
  <c r="G85" i="2"/>
  <c r="D85" i="2"/>
  <c r="J84" i="2"/>
  <c r="G84" i="2"/>
  <c r="D84" i="2"/>
  <c r="I64" i="2"/>
  <c r="F64" i="2"/>
  <c r="C64" i="2"/>
  <c r="I63" i="2"/>
  <c r="F63" i="2"/>
  <c r="E63" i="2"/>
  <c r="G63" i="2" s="1"/>
  <c r="C63" i="2"/>
  <c r="B63" i="2"/>
  <c r="I62" i="2"/>
  <c r="F62" i="2"/>
  <c r="E62" i="2"/>
  <c r="G62" i="2" s="1"/>
  <c r="C62" i="2"/>
  <c r="B62" i="2"/>
  <c r="I61" i="2"/>
  <c r="F61" i="2"/>
  <c r="E61" i="2"/>
  <c r="C61" i="2"/>
  <c r="B61" i="2"/>
  <c r="D61" i="2" s="1"/>
  <c r="I60" i="2"/>
  <c r="F60" i="2"/>
  <c r="E60" i="2"/>
  <c r="G60" i="2" s="1"/>
  <c r="C60" i="2"/>
  <c r="B60" i="2"/>
  <c r="D60" i="2" s="1"/>
  <c r="I59" i="2"/>
  <c r="F59" i="2"/>
  <c r="E59" i="2"/>
  <c r="G59" i="2" s="1"/>
  <c r="C59" i="2"/>
  <c r="B59" i="2"/>
  <c r="I58" i="2"/>
  <c r="F58" i="2"/>
  <c r="E58" i="2"/>
  <c r="G58" i="2" s="1"/>
  <c r="C58" i="2"/>
  <c r="B58" i="2"/>
  <c r="I57" i="2"/>
  <c r="F57" i="2"/>
  <c r="E57" i="2"/>
  <c r="G57" i="2" s="1"/>
  <c r="C57" i="2"/>
  <c r="B57" i="2"/>
  <c r="D57" i="2" s="1"/>
  <c r="I56" i="2"/>
  <c r="F56" i="2"/>
  <c r="E56" i="2"/>
  <c r="C56" i="2"/>
  <c r="B56" i="2"/>
  <c r="D56" i="2" s="1"/>
  <c r="I55" i="2"/>
  <c r="F55" i="2"/>
  <c r="E55" i="2"/>
  <c r="G55" i="2" s="1"/>
  <c r="C55" i="2"/>
  <c r="B55" i="2"/>
  <c r="I54" i="2"/>
  <c r="F54" i="2"/>
  <c r="E54" i="2"/>
  <c r="G54" i="2" s="1"/>
  <c r="C54" i="2"/>
  <c r="B54" i="2"/>
  <c r="L34" i="2"/>
  <c r="C33" i="2"/>
  <c r="C31" i="2"/>
  <c r="B29" i="2"/>
  <c r="C28" i="2"/>
  <c r="B28" i="2"/>
  <c r="L27" i="2"/>
  <c r="C27" i="2"/>
  <c r="L26" i="2"/>
  <c r="M25" i="2"/>
  <c r="BS20" i="2"/>
  <c r="BU20" i="2" s="1"/>
  <c r="C38" i="2" s="1"/>
  <c r="BP20" i="2"/>
  <c r="BR20" i="2" s="1"/>
  <c r="B38" i="2" s="1"/>
  <c r="BM20" i="2"/>
  <c r="BO20" i="2" s="1"/>
  <c r="C37" i="2" s="1"/>
  <c r="BJ20" i="2"/>
  <c r="L35" i="2" s="1"/>
  <c r="BI20" i="2"/>
  <c r="C36" i="2" s="1"/>
  <c r="BG20" i="2"/>
  <c r="BF20" i="2"/>
  <c r="B36" i="2" s="1"/>
  <c r="BD20" i="2"/>
  <c r="BA20" i="2"/>
  <c r="BC20" i="2" s="1"/>
  <c r="C35" i="2" s="1"/>
  <c r="AX20" i="2"/>
  <c r="AU20" i="2"/>
  <c r="AW20" i="2" s="1"/>
  <c r="C34" i="2" s="1"/>
  <c r="AT20" i="2"/>
  <c r="B34" i="2" s="1"/>
  <c r="AR20" i="2"/>
  <c r="AQ20" i="2"/>
  <c r="AO20" i="2"/>
  <c r="AL20" i="2"/>
  <c r="AN20" i="2" s="1"/>
  <c r="B33" i="2" s="1"/>
  <c r="D33" i="2" s="1"/>
  <c r="AI20" i="2"/>
  <c r="AK20" i="2" s="1"/>
  <c r="C32" i="2" s="1"/>
  <c r="AF20" i="2"/>
  <c r="L30" i="2" s="1"/>
  <c r="AE20" i="2"/>
  <c r="AC20" i="2"/>
  <c r="Z20" i="2"/>
  <c r="L29" i="2" s="1"/>
  <c r="W20" i="2"/>
  <c r="L28" i="2" s="1"/>
  <c r="V20" i="2"/>
  <c r="B30" i="2" s="1"/>
  <c r="T20" i="2"/>
  <c r="S20" i="2"/>
  <c r="C29" i="2" s="1"/>
  <c r="R20" i="2"/>
  <c r="Q20" i="2"/>
  <c r="G20" i="2"/>
  <c r="F20" i="2"/>
  <c r="E20" i="2"/>
  <c r="C20" i="2"/>
  <c r="B20" i="2"/>
  <c r="BU19" i="2"/>
  <c r="BR19" i="2"/>
  <c r="BO19" i="2"/>
  <c r="BL19" i="2"/>
  <c r="BI19" i="2"/>
  <c r="BF19" i="2"/>
  <c r="BC19" i="2"/>
  <c r="AZ19" i="2"/>
  <c r="AW19" i="2"/>
  <c r="AQ19" i="2"/>
  <c r="AN19" i="2"/>
  <c r="AK19" i="2"/>
  <c r="AH19" i="2"/>
  <c r="AE19" i="2"/>
  <c r="AB19" i="2"/>
  <c r="Y19" i="2"/>
  <c r="V19" i="2"/>
  <c r="S19" i="2"/>
  <c r="R19" i="2"/>
  <c r="G19" i="2"/>
  <c r="F19" i="2"/>
  <c r="D19" i="2"/>
  <c r="C19" i="2"/>
  <c r="BU18" i="2"/>
  <c r="BR18" i="2"/>
  <c r="BO18" i="2"/>
  <c r="BL18" i="2"/>
  <c r="BI18" i="2"/>
  <c r="BF18" i="2"/>
  <c r="BC18" i="2"/>
  <c r="AZ18" i="2"/>
  <c r="AW18" i="2"/>
  <c r="AQ18" i="2"/>
  <c r="AN18" i="2"/>
  <c r="AK18" i="2"/>
  <c r="AH18" i="2"/>
  <c r="AE18" i="2"/>
  <c r="AB18" i="2"/>
  <c r="Y18" i="2"/>
  <c r="V18" i="2"/>
  <c r="S18" i="2"/>
  <c r="R18" i="2"/>
  <c r="G18" i="2"/>
  <c r="F18" i="2"/>
  <c r="D18" i="2"/>
  <c r="C18" i="2"/>
  <c r="BU17" i="2"/>
  <c r="BR17" i="2"/>
  <c r="BO17" i="2"/>
  <c r="BL17" i="2"/>
  <c r="BI17" i="2"/>
  <c r="BF17" i="2"/>
  <c r="BC17" i="2"/>
  <c r="AZ17" i="2"/>
  <c r="AW17" i="2"/>
  <c r="AQ17" i="2"/>
  <c r="AN17" i="2"/>
  <c r="AK17" i="2"/>
  <c r="AH17" i="2"/>
  <c r="AE17" i="2"/>
  <c r="AB17" i="2"/>
  <c r="Y17" i="2"/>
  <c r="V17" i="2"/>
  <c r="S17" i="2"/>
  <c r="R17" i="2"/>
  <c r="G17" i="2"/>
  <c r="F17" i="2"/>
  <c r="D17" i="2"/>
  <c r="C17" i="2"/>
  <c r="BU16" i="2"/>
  <c r="BR16" i="2"/>
  <c r="BO16" i="2"/>
  <c r="BL16" i="2"/>
  <c r="BI16" i="2"/>
  <c r="BF16" i="2"/>
  <c r="BC16" i="2"/>
  <c r="AZ16" i="2"/>
  <c r="AW16" i="2"/>
  <c r="AQ16" i="2"/>
  <c r="AN16" i="2"/>
  <c r="AK16" i="2"/>
  <c r="AH16" i="2"/>
  <c r="AE16" i="2"/>
  <c r="AB16" i="2"/>
  <c r="Y16" i="2"/>
  <c r="V16" i="2"/>
  <c r="S16" i="2"/>
  <c r="R16" i="2"/>
  <c r="G16" i="2"/>
  <c r="F16" i="2"/>
  <c r="D16" i="2"/>
  <c r="C16" i="2"/>
  <c r="BU15" i="2"/>
  <c r="BR15" i="2"/>
  <c r="BO15" i="2"/>
  <c r="BL15" i="2"/>
  <c r="BI15" i="2"/>
  <c r="BF15" i="2"/>
  <c r="BC15" i="2"/>
  <c r="AZ15" i="2"/>
  <c r="AW15" i="2"/>
  <c r="AQ15" i="2"/>
  <c r="AN15" i="2"/>
  <c r="AK15" i="2"/>
  <c r="AH15" i="2"/>
  <c r="AE15" i="2"/>
  <c r="AB15" i="2"/>
  <c r="Y15" i="2"/>
  <c r="V15" i="2"/>
  <c r="S15" i="2"/>
  <c r="R15" i="2"/>
  <c r="G15" i="2"/>
  <c r="F15" i="2"/>
  <c r="D15" i="2"/>
  <c r="C15" i="2"/>
  <c r="BU14" i="2"/>
  <c r="BR14" i="2"/>
  <c r="BO14" i="2"/>
  <c r="BL14" i="2"/>
  <c r="BI14" i="2"/>
  <c r="BF14" i="2"/>
  <c r="BC14" i="2"/>
  <c r="AZ14" i="2"/>
  <c r="AW14" i="2"/>
  <c r="AQ14" i="2"/>
  <c r="AN14" i="2"/>
  <c r="AK14" i="2"/>
  <c r="AH14" i="2"/>
  <c r="AE14" i="2"/>
  <c r="AB14" i="2"/>
  <c r="Y14" i="2"/>
  <c r="V14" i="2"/>
  <c r="S14" i="2"/>
  <c r="R14" i="2"/>
  <c r="G14" i="2"/>
  <c r="F14" i="2"/>
  <c r="D14" i="2"/>
  <c r="C14" i="2"/>
  <c r="BU13" i="2"/>
  <c r="BR13" i="2"/>
  <c r="BO13" i="2"/>
  <c r="BL13" i="2"/>
  <c r="BI13" i="2"/>
  <c r="BF13" i="2"/>
  <c r="BC13" i="2"/>
  <c r="AZ13" i="2"/>
  <c r="AW13" i="2"/>
  <c r="AQ13" i="2"/>
  <c r="AN13" i="2"/>
  <c r="AK13" i="2"/>
  <c r="AH13" i="2"/>
  <c r="AE13" i="2"/>
  <c r="AB13" i="2"/>
  <c r="Y13" i="2"/>
  <c r="V13" i="2"/>
  <c r="S13" i="2"/>
  <c r="R13" i="2"/>
  <c r="G13" i="2"/>
  <c r="F13" i="2"/>
  <c r="D13" i="2"/>
  <c r="C13" i="2"/>
  <c r="BU12" i="2"/>
  <c r="BR12" i="2"/>
  <c r="BO12" i="2"/>
  <c r="BL12" i="2"/>
  <c r="BI12" i="2"/>
  <c r="BF12" i="2"/>
  <c r="BC12" i="2"/>
  <c r="AZ12" i="2"/>
  <c r="AW12" i="2"/>
  <c r="AQ12" i="2"/>
  <c r="AN12" i="2"/>
  <c r="AK12" i="2"/>
  <c r="AH12" i="2"/>
  <c r="AE12" i="2"/>
  <c r="AB12" i="2"/>
  <c r="Y12" i="2"/>
  <c r="V12" i="2"/>
  <c r="S12" i="2"/>
  <c r="R12" i="2"/>
  <c r="G12" i="2"/>
  <c r="F12" i="2"/>
  <c r="D12" i="2"/>
  <c r="C12" i="2"/>
  <c r="BU11" i="2"/>
  <c r="BR11" i="2"/>
  <c r="BO11" i="2"/>
  <c r="BL11" i="2"/>
  <c r="BI11" i="2"/>
  <c r="BF11" i="2"/>
  <c r="BC11" i="2"/>
  <c r="AZ11" i="2"/>
  <c r="AW11" i="2"/>
  <c r="AQ11" i="2"/>
  <c r="AN11" i="2"/>
  <c r="AK11" i="2"/>
  <c r="AH11" i="2"/>
  <c r="AE11" i="2"/>
  <c r="AB11" i="2"/>
  <c r="Y11" i="2"/>
  <c r="V11" i="2"/>
  <c r="S11" i="2"/>
  <c r="R11" i="2"/>
  <c r="G11" i="2"/>
  <c r="F11" i="2"/>
  <c r="D11" i="2"/>
  <c r="C11" i="2"/>
  <c r="BU10" i="2"/>
  <c r="BR10" i="2"/>
  <c r="BO10" i="2"/>
  <c r="BL10" i="2"/>
  <c r="BI10" i="2"/>
  <c r="BF10" i="2"/>
  <c r="BC10" i="2"/>
  <c r="AZ10" i="2"/>
  <c r="AW10" i="2"/>
  <c r="AQ10" i="2"/>
  <c r="AN10" i="2"/>
  <c r="AK10" i="2"/>
  <c r="AH10" i="2"/>
  <c r="AE10" i="2"/>
  <c r="AB10" i="2"/>
  <c r="Y10" i="2"/>
  <c r="V10" i="2"/>
  <c r="S10" i="2"/>
  <c r="R10" i="2"/>
  <c r="G10" i="2"/>
  <c r="F10" i="2"/>
  <c r="D10" i="2"/>
  <c r="C10" i="2"/>
  <c r="G27" i="1"/>
  <c r="F27" i="1"/>
  <c r="E27" i="1"/>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D11" i="1"/>
  <c r="D10" i="1"/>
  <c r="D9" i="1"/>
  <c r="D39" i="2" l="1"/>
  <c r="L36" i="2"/>
  <c r="M36" i="2"/>
  <c r="D38" i="2"/>
  <c r="BT10" i="3"/>
  <c r="BT11" i="3"/>
  <c r="BT12" i="3"/>
  <c r="BQ12" i="3" s="1"/>
  <c r="BT13" i="3"/>
  <c r="BQ13" i="3" s="1"/>
  <c r="BT14" i="3"/>
  <c r="BT15" i="3"/>
  <c r="BT16" i="3"/>
  <c r="BQ16" i="3" s="1"/>
  <c r="BT17" i="3"/>
  <c r="BQ17" i="3" s="1"/>
  <c r="BT18" i="3"/>
  <c r="BT19" i="3"/>
  <c r="BJ20" i="3"/>
  <c r="BL20" i="2"/>
  <c r="B37" i="2" s="1"/>
  <c r="D37" i="2" s="1"/>
  <c r="M35" i="2"/>
  <c r="BN10" i="3"/>
  <c r="BN11" i="3"/>
  <c r="BN12" i="3"/>
  <c r="BK12" i="3" s="1"/>
  <c r="BN13" i="3"/>
  <c r="BK13" i="3" s="1"/>
  <c r="BN14" i="3"/>
  <c r="BN15" i="3"/>
  <c r="BN16" i="3"/>
  <c r="BN17" i="3"/>
  <c r="BK17" i="3" s="1"/>
  <c r="BN18" i="3"/>
  <c r="BN19" i="3"/>
  <c r="D36" i="2"/>
  <c r="BE17" i="3"/>
  <c r="BH10" i="3"/>
  <c r="BH11" i="3"/>
  <c r="BH12" i="3"/>
  <c r="BE12" i="3" s="1"/>
  <c r="BH13" i="3"/>
  <c r="BE13" i="3" s="1"/>
  <c r="BH14" i="3"/>
  <c r="BH15" i="3"/>
  <c r="BH16" i="3"/>
  <c r="BE16" i="3" s="1"/>
  <c r="BH17" i="3"/>
  <c r="BH18" i="3"/>
  <c r="BE18" i="3" s="1"/>
  <c r="BH19" i="3"/>
  <c r="L33" i="2"/>
  <c r="M34" i="2" s="1"/>
  <c r="BB17" i="3"/>
  <c r="BB18" i="3"/>
  <c r="BB19" i="3"/>
  <c r="BA19" i="3" s="1"/>
  <c r="AY10" i="3"/>
  <c r="BA10" i="3"/>
  <c r="BA11" i="3"/>
  <c r="AY11" i="3"/>
  <c r="AY12" i="3"/>
  <c r="BA12" i="3"/>
  <c r="BA13" i="3"/>
  <c r="AY13" i="3"/>
  <c r="AY14" i="3"/>
  <c r="BA14" i="3"/>
  <c r="AY15" i="3"/>
  <c r="BA15" i="3"/>
  <c r="AY16" i="3"/>
  <c r="BA16" i="3"/>
  <c r="AY17" i="3"/>
  <c r="BA17" i="3"/>
  <c r="AY18" i="3"/>
  <c r="BA18" i="3"/>
  <c r="AY19" i="3"/>
  <c r="AZ20" i="2"/>
  <c r="B35" i="2" s="1"/>
  <c r="D35" i="2" s="1"/>
  <c r="AX20" i="3"/>
  <c r="L32" i="2"/>
  <c r="M33" i="2" s="1"/>
  <c r="D72" i="3"/>
  <c r="E90" i="3" s="1"/>
  <c r="D73" i="3"/>
  <c r="E91" i="3" s="1"/>
  <c r="G91" i="3" s="1"/>
  <c r="D75" i="3"/>
  <c r="E93" i="3" s="1"/>
  <c r="G93" i="3" s="1"/>
  <c r="D77" i="3"/>
  <c r="E95" i="3" s="1"/>
  <c r="G95" i="3" s="1"/>
  <c r="D78" i="3"/>
  <c r="E96" i="3" s="1"/>
  <c r="G96" i="3" s="1"/>
  <c r="E64" i="2"/>
  <c r="G64" i="2" s="1"/>
  <c r="D34" i="2"/>
  <c r="AV11" i="3"/>
  <c r="AV12" i="3"/>
  <c r="AV13" i="3"/>
  <c r="AV14" i="3"/>
  <c r="AU14" i="3" s="1"/>
  <c r="AV15" i="3"/>
  <c r="AU11" i="3"/>
  <c r="AU12" i="3"/>
  <c r="AU13" i="3"/>
  <c r="AU15" i="3"/>
  <c r="AS16" i="3"/>
  <c r="AV10" i="3"/>
  <c r="AV16" i="3"/>
  <c r="AV17" i="3"/>
  <c r="AV18" i="3"/>
  <c r="AS18" i="3" s="1"/>
  <c r="AV19" i="3"/>
  <c r="AS11" i="3"/>
  <c r="AS12" i="3"/>
  <c r="AS13" i="3"/>
  <c r="AS15" i="3"/>
  <c r="AP10" i="3"/>
  <c r="AP11" i="3"/>
  <c r="AP12" i="3"/>
  <c r="AO12" i="3" s="1"/>
  <c r="AP13" i="3"/>
  <c r="AM13" i="3" s="1"/>
  <c r="AP14" i="3"/>
  <c r="AP15" i="3"/>
  <c r="AP16" i="3"/>
  <c r="AQ16" i="3" s="1"/>
  <c r="H32" i="3" s="1"/>
  <c r="AP17" i="3"/>
  <c r="AQ17" i="3" s="1"/>
  <c r="H33" i="3" s="1"/>
  <c r="AP18" i="3"/>
  <c r="AP19" i="3"/>
  <c r="AO10" i="3"/>
  <c r="AP20" i="3"/>
  <c r="AQ18" i="3" s="1"/>
  <c r="H34" i="3" s="1"/>
  <c r="AM10" i="3"/>
  <c r="AO11" i="3"/>
  <c r="AM11" i="3"/>
  <c r="AO13" i="3"/>
  <c r="AO14" i="3"/>
  <c r="AM14" i="3"/>
  <c r="AO15" i="3"/>
  <c r="AM15" i="3"/>
  <c r="AM16" i="3"/>
  <c r="AO16" i="3"/>
  <c r="AM17" i="3"/>
  <c r="AO18" i="3"/>
  <c r="AM18" i="3"/>
  <c r="AO19" i="3"/>
  <c r="AM19" i="3"/>
  <c r="L31" i="2"/>
  <c r="M32" i="2" s="1"/>
  <c r="AL20" i="3"/>
  <c r="H61" i="2"/>
  <c r="J61" i="2" s="1"/>
  <c r="M30" i="2"/>
  <c r="AH20" i="2"/>
  <c r="B32" i="2" s="1"/>
  <c r="D32" i="2" s="1"/>
  <c r="AJ10" i="3"/>
  <c r="AJ11" i="3"/>
  <c r="AJ12" i="3"/>
  <c r="AJ13" i="3"/>
  <c r="AG13" i="3" s="1"/>
  <c r="AJ14" i="3"/>
  <c r="AJ15" i="3"/>
  <c r="AJ16" i="3"/>
  <c r="AJ17" i="3"/>
  <c r="AG17" i="3" s="1"/>
  <c r="AJ18" i="3"/>
  <c r="AJ19" i="3"/>
  <c r="AF20" i="3"/>
  <c r="AD10" i="3"/>
  <c r="AD11" i="3"/>
  <c r="AD12" i="3"/>
  <c r="AC12" i="3" s="1"/>
  <c r="AD13" i="3"/>
  <c r="AA13" i="3" s="1"/>
  <c r="AD14" i="3"/>
  <c r="AD15" i="3"/>
  <c r="AD16" i="3"/>
  <c r="AC16" i="3" s="1"/>
  <c r="AD17" i="3"/>
  <c r="AA17" i="3" s="1"/>
  <c r="AD18" i="3"/>
  <c r="AD19" i="3"/>
  <c r="AC10" i="3"/>
  <c r="AD20" i="3"/>
  <c r="AE10" i="3" s="1"/>
  <c r="F26" i="3" s="1"/>
  <c r="AA10" i="3"/>
  <c r="AA11" i="3"/>
  <c r="AC11" i="3"/>
  <c r="AA12" i="3"/>
  <c r="AA14" i="3"/>
  <c r="AC14" i="3"/>
  <c r="AA15" i="3"/>
  <c r="AC15" i="3"/>
  <c r="AA16" i="3"/>
  <c r="AA18" i="3"/>
  <c r="AC18" i="3"/>
  <c r="AA19" i="3"/>
  <c r="AC19" i="3"/>
  <c r="B64" i="2"/>
  <c r="D64" i="2" s="1"/>
  <c r="AB20" i="2"/>
  <c r="B31" i="2" s="1"/>
  <c r="D31" i="2" s="1"/>
  <c r="M29" i="2"/>
  <c r="Y20" i="2"/>
  <c r="C30" i="2" s="1"/>
  <c r="D30" i="2"/>
  <c r="U12" i="3"/>
  <c r="U13" i="3"/>
  <c r="X10" i="3"/>
  <c r="U10" i="3" s="1"/>
  <c r="X11" i="3"/>
  <c r="X12" i="3"/>
  <c r="X13" i="3"/>
  <c r="X14" i="3"/>
  <c r="X15" i="3"/>
  <c r="U15" i="3" s="1"/>
  <c r="X16" i="3"/>
  <c r="U16" i="3" s="1"/>
  <c r="X17" i="3"/>
  <c r="U17" i="3" s="1"/>
  <c r="X18" i="3"/>
  <c r="X19" i="3"/>
  <c r="H56" i="2"/>
  <c r="J56" i="2" s="1"/>
  <c r="H60" i="2"/>
  <c r="J60" i="2" s="1"/>
  <c r="D80" i="3"/>
  <c r="E98" i="3" s="1"/>
  <c r="G98" i="3" s="1"/>
  <c r="D81" i="3"/>
  <c r="E99" i="3" s="1"/>
  <c r="G99" i="3" s="1"/>
  <c r="H59" i="2"/>
  <c r="J59" i="2" s="1"/>
  <c r="D74" i="3"/>
  <c r="E92" i="3" s="1"/>
  <c r="G92" i="3" s="1"/>
  <c r="D29" i="2"/>
  <c r="D76" i="3"/>
  <c r="E94" i="3" s="1"/>
  <c r="G94" i="3" s="1"/>
  <c r="D79" i="3"/>
  <c r="E97" i="3" s="1"/>
  <c r="G97" i="3" s="1"/>
  <c r="R10" i="3"/>
  <c r="Q10" i="3" s="1"/>
  <c r="R11" i="3"/>
  <c r="R12" i="3"/>
  <c r="R13" i="3"/>
  <c r="R14" i="3"/>
  <c r="Q14" i="3" s="1"/>
  <c r="R15" i="3"/>
  <c r="R16" i="3"/>
  <c r="R17" i="3"/>
  <c r="R18" i="3"/>
  <c r="Q18" i="3" s="1"/>
  <c r="R19" i="3"/>
  <c r="L11" i="3"/>
  <c r="M27" i="2"/>
  <c r="M28" i="2"/>
  <c r="D28" i="2"/>
  <c r="H55" i="2"/>
  <c r="J55" i="2" s="1"/>
  <c r="B72" i="3"/>
  <c r="F72" i="3" s="1"/>
  <c r="C72" i="3" s="1"/>
  <c r="B74" i="3"/>
  <c r="F74" i="3" s="1"/>
  <c r="C74" i="3" s="1"/>
  <c r="B76" i="3"/>
  <c r="B78" i="3"/>
  <c r="B96" i="3" s="1"/>
  <c r="B80" i="3"/>
  <c r="B98" i="3" s="1"/>
  <c r="I11" i="3"/>
  <c r="K11" i="3"/>
  <c r="R20" i="3"/>
  <c r="S15" i="3" s="1"/>
  <c r="D31" i="3" s="1"/>
  <c r="O11" i="3"/>
  <c r="Q11" i="3"/>
  <c r="Q12" i="3"/>
  <c r="O12" i="3"/>
  <c r="Q13" i="3"/>
  <c r="O13" i="3"/>
  <c r="O14" i="3"/>
  <c r="Q15" i="3"/>
  <c r="O15" i="3"/>
  <c r="O16" i="3"/>
  <c r="Q16" i="3"/>
  <c r="O17" i="3"/>
  <c r="Q17" i="3"/>
  <c r="O18" i="3"/>
  <c r="Q19" i="3"/>
  <c r="O19" i="3"/>
  <c r="H63" i="2"/>
  <c r="J63" i="2" s="1"/>
  <c r="L10" i="3"/>
  <c r="L12" i="3"/>
  <c r="L13" i="3"/>
  <c r="L14" i="3"/>
  <c r="I14" i="3" s="1"/>
  <c r="L15" i="3"/>
  <c r="I15" i="3" s="1"/>
  <c r="L16" i="3"/>
  <c r="L17" i="3"/>
  <c r="I17" i="3" s="1"/>
  <c r="L18" i="3"/>
  <c r="I18" i="3" s="1"/>
  <c r="L19" i="3"/>
  <c r="I19" i="3" s="1"/>
  <c r="N20" i="3"/>
  <c r="G56" i="2"/>
  <c r="G61" i="2"/>
  <c r="H57" i="2"/>
  <c r="J57" i="2" s="1"/>
  <c r="G90" i="3"/>
  <c r="F11" i="3"/>
  <c r="F13" i="3"/>
  <c r="C13" i="3" s="1"/>
  <c r="F15" i="3"/>
  <c r="F17" i="3"/>
  <c r="E17" i="3" s="1"/>
  <c r="F19" i="3"/>
  <c r="D20" i="3"/>
  <c r="H54" i="2"/>
  <c r="J54" i="2" s="1"/>
  <c r="H58" i="2"/>
  <c r="J58" i="2" s="1"/>
  <c r="H62" i="2"/>
  <c r="J62" i="2" s="1"/>
  <c r="B90" i="3"/>
  <c r="C11" i="3"/>
  <c r="E11" i="3"/>
  <c r="E13" i="3"/>
  <c r="E15" i="3"/>
  <c r="C15" i="3"/>
  <c r="C17" i="3"/>
  <c r="C19" i="3"/>
  <c r="E19" i="3"/>
  <c r="D20" i="2"/>
  <c r="B27" i="2" s="1"/>
  <c r="L25" i="2"/>
  <c r="M26" i="2" s="1"/>
  <c r="D54" i="2"/>
  <c r="D58" i="2"/>
  <c r="D62" i="2"/>
  <c r="B73" i="3"/>
  <c r="B75" i="3"/>
  <c r="B77" i="3"/>
  <c r="B79" i="3"/>
  <c r="B81" i="3"/>
  <c r="D55" i="2"/>
  <c r="D59" i="2"/>
  <c r="D63" i="2"/>
  <c r="F10" i="3"/>
  <c r="F12" i="3"/>
  <c r="F14" i="3"/>
  <c r="F16" i="3"/>
  <c r="F18" i="3"/>
  <c r="B20" i="3"/>
  <c r="D20" i="6"/>
  <c r="F20" i="6"/>
  <c r="B36" i="5"/>
  <c r="B27" i="5"/>
  <c r="F19" i="4"/>
  <c r="AK19" i="4" s="1"/>
  <c r="BS19" i="3" l="1"/>
  <c r="BS15" i="3"/>
  <c r="BS11" i="3"/>
  <c r="BS18" i="3"/>
  <c r="BS14" i="3"/>
  <c r="BS10" i="3"/>
  <c r="BT20" i="3"/>
  <c r="BS17" i="3"/>
  <c r="BS13" i="3"/>
  <c r="BQ19" i="3"/>
  <c r="BQ15" i="3"/>
  <c r="BQ11" i="3"/>
  <c r="BQ10" i="3"/>
  <c r="BS16" i="3"/>
  <c r="BS12" i="3"/>
  <c r="BQ18" i="3"/>
  <c r="BQ14" i="3"/>
  <c r="BM16" i="3"/>
  <c r="BM19" i="3"/>
  <c r="BM15" i="3"/>
  <c r="BM11" i="3"/>
  <c r="BK16" i="3"/>
  <c r="BM18" i="3"/>
  <c r="BM14" i="3"/>
  <c r="BN20" i="3"/>
  <c r="BM10" i="3"/>
  <c r="BK19" i="3"/>
  <c r="BK15" i="3"/>
  <c r="BK11" i="3"/>
  <c r="BM12" i="3"/>
  <c r="BM17" i="3"/>
  <c r="BM13" i="3"/>
  <c r="BK18" i="3"/>
  <c r="BK14" i="3"/>
  <c r="BK10" i="3"/>
  <c r="BG19" i="3"/>
  <c r="BG15" i="3"/>
  <c r="BG14" i="3"/>
  <c r="BG17" i="3"/>
  <c r="BG13" i="3"/>
  <c r="BE14" i="3"/>
  <c r="BG11" i="3"/>
  <c r="BG18" i="3"/>
  <c r="BH20" i="3"/>
  <c r="BG10" i="3"/>
  <c r="BE10" i="3"/>
  <c r="BI16" i="3"/>
  <c r="K32" i="3" s="1"/>
  <c r="BG16" i="3"/>
  <c r="BG12" i="3"/>
  <c r="BE15" i="3"/>
  <c r="BE19" i="3"/>
  <c r="BE11" i="3"/>
  <c r="BB20" i="3"/>
  <c r="BC20" i="3"/>
  <c r="H64" i="2"/>
  <c r="J64" i="2" s="1"/>
  <c r="AS14" i="3"/>
  <c r="AU19" i="3"/>
  <c r="AU18" i="3"/>
  <c r="AS19" i="3"/>
  <c r="AU17" i="3"/>
  <c r="AU10" i="3"/>
  <c r="AV20" i="3"/>
  <c r="AW17" i="3" s="1"/>
  <c r="I33" i="3" s="1"/>
  <c r="AS10" i="3"/>
  <c r="AU16" i="3"/>
  <c r="AS17" i="3"/>
  <c r="AQ12" i="3"/>
  <c r="H28" i="3" s="1"/>
  <c r="AO17" i="3"/>
  <c r="AQ14" i="3"/>
  <c r="H30" i="3" s="1"/>
  <c r="AQ15" i="3"/>
  <c r="H31" i="3" s="1"/>
  <c r="AM12" i="3"/>
  <c r="AM20" i="3"/>
  <c r="AQ19" i="3"/>
  <c r="H35" i="3" s="1"/>
  <c r="AO20" i="3"/>
  <c r="AQ20" i="3"/>
  <c r="M31" i="2"/>
  <c r="AQ13" i="3"/>
  <c r="H29" i="3" s="1"/>
  <c r="AQ11" i="3"/>
  <c r="H27" i="3" s="1"/>
  <c r="AQ10" i="3"/>
  <c r="H26" i="3" s="1"/>
  <c r="AI16" i="3"/>
  <c r="AI12" i="3"/>
  <c r="AG16" i="3"/>
  <c r="AG12" i="3"/>
  <c r="AI17" i="3"/>
  <c r="AI19" i="3"/>
  <c r="AI15" i="3"/>
  <c r="AI11" i="3"/>
  <c r="AG19" i="3"/>
  <c r="AG15" i="3"/>
  <c r="AG11" i="3"/>
  <c r="AI13" i="3"/>
  <c r="AI18" i="3"/>
  <c r="AI14" i="3"/>
  <c r="AJ20" i="3"/>
  <c r="AK13" i="3" s="1"/>
  <c r="G29" i="3" s="1"/>
  <c r="AI10" i="3"/>
  <c r="AG18" i="3"/>
  <c r="AG14" i="3"/>
  <c r="AG10" i="3"/>
  <c r="AC17" i="3"/>
  <c r="AC13" i="3"/>
  <c r="AE13" i="3"/>
  <c r="F29" i="3" s="1"/>
  <c r="AE18" i="3"/>
  <c r="F34" i="3" s="1"/>
  <c r="AE11" i="3"/>
  <c r="F27" i="3" s="1"/>
  <c r="AE14" i="3"/>
  <c r="F30" i="3" s="1"/>
  <c r="AE19" i="3"/>
  <c r="F35" i="3" s="1"/>
  <c r="AE15" i="3"/>
  <c r="F31" i="3" s="1"/>
  <c r="AE20" i="3"/>
  <c r="AC20" i="3"/>
  <c r="AE17" i="3"/>
  <c r="F33" i="3" s="1"/>
  <c r="AE16" i="3"/>
  <c r="F32" i="3" s="1"/>
  <c r="AE12" i="3"/>
  <c r="F28" i="3" s="1"/>
  <c r="AA20" i="3"/>
  <c r="W19" i="3"/>
  <c r="W11" i="3"/>
  <c r="W18" i="3"/>
  <c r="W17" i="3"/>
  <c r="W13" i="3"/>
  <c r="U19" i="3"/>
  <c r="U11" i="3"/>
  <c r="W15" i="3"/>
  <c r="W14" i="3"/>
  <c r="X20" i="3"/>
  <c r="Y17" i="3" s="1"/>
  <c r="E33" i="3" s="1"/>
  <c r="W10" i="3"/>
  <c r="B92" i="3"/>
  <c r="D92" i="3" s="1"/>
  <c r="W16" i="3"/>
  <c r="W12" i="3"/>
  <c r="U18" i="3"/>
  <c r="U14" i="3"/>
  <c r="O10" i="3"/>
  <c r="E100" i="3"/>
  <c r="G100" i="3" s="1"/>
  <c r="F76" i="3"/>
  <c r="C76" i="3" s="1"/>
  <c r="B94" i="3"/>
  <c r="H94" i="3" s="1"/>
  <c r="J94" i="3" s="1"/>
  <c r="F78" i="3"/>
  <c r="C78" i="3" s="1"/>
  <c r="F80" i="3"/>
  <c r="C80" i="3" s="1"/>
  <c r="K13" i="3"/>
  <c r="S14" i="3"/>
  <c r="D30" i="3" s="1"/>
  <c r="S11" i="3"/>
  <c r="D27" i="3" s="1"/>
  <c r="O20" i="3"/>
  <c r="K16" i="3"/>
  <c r="K12" i="3"/>
  <c r="S16" i="3"/>
  <c r="D32" i="3" s="1"/>
  <c r="S13" i="3"/>
  <c r="D29" i="3" s="1"/>
  <c r="K19" i="3"/>
  <c r="K15" i="3"/>
  <c r="L20" i="3"/>
  <c r="M19" i="3" s="1"/>
  <c r="C35" i="3" s="1"/>
  <c r="I10" i="3"/>
  <c r="K10" i="3"/>
  <c r="S19" i="3"/>
  <c r="D35" i="3" s="1"/>
  <c r="S17" i="3"/>
  <c r="D33" i="3" s="1"/>
  <c r="I13" i="3"/>
  <c r="K17" i="3"/>
  <c r="S20" i="3"/>
  <c r="Q20" i="3"/>
  <c r="K18" i="3"/>
  <c r="K14" i="3"/>
  <c r="S18" i="3"/>
  <c r="D34" i="3" s="1"/>
  <c r="S12" i="3"/>
  <c r="D28" i="3" s="1"/>
  <c r="S10" i="3"/>
  <c r="D26" i="3" s="1"/>
  <c r="I16" i="3"/>
  <c r="I12" i="3"/>
  <c r="AE19" i="4"/>
  <c r="BC19" i="4"/>
  <c r="BU19" i="4"/>
  <c r="BO19" i="4"/>
  <c r="BI19" i="4"/>
  <c r="AW19" i="4"/>
  <c r="AQ19" i="4"/>
  <c r="G16" i="4"/>
  <c r="B31" i="4" s="1"/>
  <c r="BS17" i="4"/>
  <c r="BQ16" i="4"/>
  <c r="BS13" i="4"/>
  <c r="BQ12" i="4"/>
  <c r="BM16" i="4"/>
  <c r="BK15" i="4"/>
  <c r="BM12" i="4"/>
  <c r="BK11" i="4"/>
  <c r="BE18" i="4"/>
  <c r="BG15" i="4"/>
  <c r="BE14" i="4"/>
  <c r="BG11" i="4"/>
  <c r="BE10" i="4"/>
  <c r="BA18" i="4"/>
  <c r="AY17" i="4"/>
  <c r="BA14" i="4"/>
  <c r="AY13" i="4"/>
  <c r="BA10" i="4"/>
  <c r="AU17" i="4"/>
  <c r="AS16" i="4"/>
  <c r="AU13" i="4"/>
  <c r="AS12" i="4"/>
  <c r="AO16" i="4"/>
  <c r="AM15" i="4"/>
  <c r="AO12" i="4"/>
  <c r="AM11" i="4"/>
  <c r="AG18" i="4"/>
  <c r="AI15" i="4"/>
  <c r="AG14" i="4"/>
  <c r="AI11" i="4"/>
  <c r="AG10" i="4"/>
  <c r="AC18" i="4"/>
  <c r="AA17" i="4"/>
  <c r="AC14" i="4"/>
  <c r="AA13" i="4"/>
  <c r="AC10" i="4"/>
  <c r="W17" i="4"/>
  <c r="U16" i="4"/>
  <c r="W13" i="4"/>
  <c r="U12" i="4"/>
  <c r="Q16" i="4"/>
  <c r="O15" i="4"/>
  <c r="Q12" i="4"/>
  <c r="O11" i="4"/>
  <c r="BS18" i="4"/>
  <c r="BQ17" i="4"/>
  <c r="BS14" i="4"/>
  <c r="BQ13" i="4"/>
  <c r="BS10" i="4"/>
  <c r="BM17" i="4"/>
  <c r="BK16" i="4"/>
  <c r="BM13" i="4"/>
  <c r="BK12" i="4"/>
  <c r="BG16" i="4"/>
  <c r="BE15" i="4"/>
  <c r="BG12" i="4"/>
  <c r="BE11" i="4"/>
  <c r="AY18" i="4"/>
  <c r="BA15" i="4"/>
  <c r="AY14" i="4"/>
  <c r="BA11" i="4"/>
  <c r="AY10" i="4"/>
  <c r="AU18" i="4"/>
  <c r="AS17" i="4"/>
  <c r="AU14" i="4"/>
  <c r="AS13" i="4"/>
  <c r="AU10" i="4"/>
  <c r="AO17" i="4"/>
  <c r="AM16" i="4"/>
  <c r="AO13" i="4"/>
  <c r="AM12" i="4"/>
  <c r="AI16" i="4"/>
  <c r="AG15" i="4"/>
  <c r="AI12" i="4"/>
  <c r="AG11" i="4"/>
  <c r="AA18" i="4"/>
  <c r="AC15" i="4"/>
  <c r="AA14" i="4"/>
  <c r="AC11" i="4"/>
  <c r="AA10" i="4"/>
  <c r="W18" i="4"/>
  <c r="U17" i="4"/>
  <c r="W14" i="4"/>
  <c r="U13" i="4"/>
  <c r="W10" i="4"/>
  <c r="Q17" i="4"/>
  <c r="O16" i="4"/>
  <c r="Q13" i="4"/>
  <c r="O12" i="4"/>
  <c r="BQ18" i="4"/>
  <c r="BS15" i="4"/>
  <c r="BQ14" i="4"/>
  <c r="BS11" i="4"/>
  <c r="BQ10" i="4"/>
  <c r="BM18" i="4"/>
  <c r="BK17" i="4"/>
  <c r="BM14" i="4"/>
  <c r="BK13" i="4"/>
  <c r="BM10" i="4"/>
  <c r="BG17" i="4"/>
  <c r="BE16" i="4"/>
  <c r="BQ15" i="4"/>
  <c r="BS12" i="4"/>
  <c r="BE13" i="4"/>
  <c r="BA16" i="4"/>
  <c r="BA12" i="4"/>
  <c r="AS18" i="4"/>
  <c r="AS14" i="4"/>
  <c r="AS10" i="4"/>
  <c r="AO18" i="4"/>
  <c r="AO14" i="4"/>
  <c r="AO10" i="4"/>
  <c r="AG17" i="4"/>
  <c r="AG13" i="4"/>
  <c r="AC16" i="4"/>
  <c r="AC12" i="4"/>
  <c r="U18" i="4"/>
  <c r="U14" i="4"/>
  <c r="U10" i="4"/>
  <c r="Q18" i="4"/>
  <c r="Q14" i="4"/>
  <c r="Q10" i="4"/>
  <c r="K17" i="4"/>
  <c r="I16" i="4"/>
  <c r="K13" i="4"/>
  <c r="I12" i="4"/>
  <c r="BG13" i="4"/>
  <c r="AY15" i="4"/>
  <c r="AU12" i="4"/>
  <c r="AM13" i="4"/>
  <c r="AI13" i="4"/>
  <c r="AA11" i="4"/>
  <c r="O13" i="4"/>
  <c r="K16" i="4"/>
  <c r="K12" i="4"/>
  <c r="BK14" i="4"/>
  <c r="BM11" i="4"/>
  <c r="BE17" i="4"/>
  <c r="BG14" i="4"/>
  <c r="BG10" i="4"/>
  <c r="AY16" i="4"/>
  <c r="AY12" i="4"/>
  <c r="AU15" i="4"/>
  <c r="AU11" i="4"/>
  <c r="AM18" i="4"/>
  <c r="AM14" i="4"/>
  <c r="AM10" i="4"/>
  <c r="AI18" i="4"/>
  <c r="AI14" i="4"/>
  <c r="AI10" i="4"/>
  <c r="AA16" i="4"/>
  <c r="AA12" i="4"/>
  <c r="W15" i="4"/>
  <c r="W11" i="4"/>
  <c r="O18" i="4"/>
  <c r="O14" i="4"/>
  <c r="O10" i="4"/>
  <c r="K18" i="4"/>
  <c r="I17" i="4"/>
  <c r="K14" i="4"/>
  <c r="I13" i="4"/>
  <c r="K10" i="4"/>
  <c r="BK18" i="4"/>
  <c r="AY11" i="4"/>
  <c r="AM17" i="4"/>
  <c r="AI17" i="4"/>
  <c r="AA15" i="4"/>
  <c r="W12" i="4"/>
  <c r="I15" i="4"/>
  <c r="I11" i="4"/>
  <c r="BS16" i="4"/>
  <c r="BQ11" i="4"/>
  <c r="BE12" i="4"/>
  <c r="BA17" i="4"/>
  <c r="BA13" i="4"/>
  <c r="AS15" i="4"/>
  <c r="AS11" i="4"/>
  <c r="AO15" i="4"/>
  <c r="AO11" i="4"/>
  <c r="AG16" i="4"/>
  <c r="AG12" i="4"/>
  <c r="AC17" i="4"/>
  <c r="AC13" i="4"/>
  <c r="U15" i="4"/>
  <c r="U11" i="4"/>
  <c r="Q15" i="4"/>
  <c r="Q11" i="4"/>
  <c r="I18" i="4"/>
  <c r="K15" i="4"/>
  <c r="I14" i="4"/>
  <c r="K11" i="4"/>
  <c r="I10" i="4"/>
  <c r="BM15" i="4"/>
  <c r="BK10" i="4"/>
  <c r="BG18" i="4"/>
  <c r="AU16" i="4"/>
  <c r="W16" i="4"/>
  <c r="O17" i="4"/>
  <c r="M13" i="4"/>
  <c r="C28" i="4" s="1"/>
  <c r="BI11" i="4"/>
  <c r="K26" i="4" s="1"/>
  <c r="Y16" i="4"/>
  <c r="E31" i="4" s="1"/>
  <c r="AS19" i="4"/>
  <c r="AK11" i="4"/>
  <c r="G26" i="4" s="1"/>
  <c r="M11" i="4"/>
  <c r="C26" i="4" s="1"/>
  <c r="Q19" i="4"/>
  <c r="AE13" i="4"/>
  <c r="F28" i="4" s="1"/>
  <c r="AO19" i="4"/>
  <c r="BC13" i="4"/>
  <c r="J28" i="4" s="1"/>
  <c r="M14" i="4"/>
  <c r="C29" i="4" s="1"/>
  <c r="AE10" i="4"/>
  <c r="F25" i="4" s="1"/>
  <c r="AK14" i="4"/>
  <c r="G29" i="4" s="1"/>
  <c r="BC10" i="4"/>
  <c r="J25" i="4" s="1"/>
  <c r="BI14" i="4"/>
  <c r="K29" i="4" s="1"/>
  <c r="BO11" i="4"/>
  <c r="L26" i="4" s="1"/>
  <c r="BS19" i="4"/>
  <c r="Y11" i="4"/>
  <c r="E26" i="4" s="1"/>
  <c r="AC19" i="4"/>
  <c r="AQ10" i="4"/>
  <c r="H25" i="4" s="1"/>
  <c r="AW15" i="4"/>
  <c r="I30" i="4" s="1"/>
  <c r="BI13" i="4"/>
  <c r="K28" i="4" s="1"/>
  <c r="BO14" i="4"/>
  <c r="L29" i="4" s="1"/>
  <c r="K19" i="4"/>
  <c r="Y10" i="4"/>
  <c r="E25" i="4" s="1"/>
  <c r="AE15" i="4"/>
  <c r="F30" i="4" s="1"/>
  <c r="AQ13" i="4"/>
  <c r="H28" i="4" s="1"/>
  <c r="AW14" i="4"/>
  <c r="I29" i="4" s="1"/>
  <c r="BI12" i="4"/>
  <c r="K27" i="4" s="1"/>
  <c r="BO17" i="4"/>
  <c r="L32" i="4" s="1"/>
  <c r="BU18" i="4"/>
  <c r="M33" i="4" s="1"/>
  <c r="AW16" i="4"/>
  <c r="I31" i="4" s="1"/>
  <c r="AE16" i="4"/>
  <c r="F31" i="4" s="1"/>
  <c r="BU15" i="4"/>
  <c r="M30" i="4" s="1"/>
  <c r="AI19" i="4"/>
  <c r="BU14" i="4"/>
  <c r="M29" i="4" s="1"/>
  <c r="M17" i="4"/>
  <c r="C32" i="4" s="1"/>
  <c r="M12" i="4"/>
  <c r="C27" i="4" s="1"/>
  <c r="U19" i="4"/>
  <c r="BU13" i="4"/>
  <c r="M28" i="4" s="1"/>
  <c r="AY19" i="4"/>
  <c r="M15" i="4"/>
  <c r="C30" i="4" s="1"/>
  <c r="Y13" i="4"/>
  <c r="E28" i="4" s="1"/>
  <c r="AE17" i="4"/>
  <c r="F32" i="4" s="1"/>
  <c r="AW13" i="4"/>
  <c r="I28" i="4" s="1"/>
  <c r="BC17" i="4"/>
  <c r="J32" i="4" s="1"/>
  <c r="M18" i="4"/>
  <c r="C33" i="4" s="1"/>
  <c r="AE14" i="4"/>
  <c r="F29" i="4" s="1"/>
  <c r="AK18" i="4"/>
  <c r="G33" i="4" s="1"/>
  <c r="BC14" i="4"/>
  <c r="J29" i="4" s="1"/>
  <c r="BM19" i="4"/>
  <c r="BO15" i="4"/>
  <c r="L30" i="4" s="1"/>
  <c r="S10" i="4"/>
  <c r="D25" i="4" s="1"/>
  <c r="Y15" i="4"/>
  <c r="E30" i="4" s="1"/>
  <c r="AK13" i="4"/>
  <c r="G28" i="4" s="1"/>
  <c r="AQ14" i="4"/>
  <c r="H29" i="4" s="1"/>
  <c r="BC12" i="4"/>
  <c r="J27" i="4" s="1"/>
  <c r="BI17" i="4"/>
  <c r="K32" i="4" s="1"/>
  <c r="BO18" i="4"/>
  <c r="L33" i="4" s="1"/>
  <c r="S13" i="4"/>
  <c r="D28" i="4" s="1"/>
  <c r="Y14" i="4"/>
  <c r="E29" i="4" s="1"/>
  <c r="AK12" i="4"/>
  <c r="G27" i="4" s="1"/>
  <c r="AQ17" i="4"/>
  <c r="H32" i="4" s="1"/>
  <c r="AW18" i="4"/>
  <c r="I33" i="4" s="1"/>
  <c r="BI16" i="4"/>
  <c r="K31" i="4" s="1"/>
  <c r="BK19" i="4"/>
  <c r="Y12" i="4"/>
  <c r="E27" i="4" s="1"/>
  <c r="BO12" i="4"/>
  <c r="L27" i="4" s="1"/>
  <c r="S15" i="4"/>
  <c r="D30" i="4" s="1"/>
  <c r="AQ15" i="4"/>
  <c r="H30" i="4" s="1"/>
  <c r="M10" i="4"/>
  <c r="C25" i="4" s="1"/>
  <c r="AQ16" i="4"/>
  <c r="H31" i="4" s="1"/>
  <c r="BI10" i="4"/>
  <c r="K25" i="4" s="1"/>
  <c r="BU16" i="4"/>
  <c r="M31" i="4" s="1"/>
  <c r="AG19" i="4"/>
  <c r="BA19" i="4"/>
  <c r="O19" i="4"/>
  <c r="AW10" i="4"/>
  <c r="I25" i="4" s="1"/>
  <c r="BO13" i="4"/>
  <c r="L28" i="4" s="1"/>
  <c r="AA19" i="4"/>
  <c r="M16" i="4"/>
  <c r="C31" i="4" s="1"/>
  <c r="AW12" i="4"/>
  <c r="I27" i="4" s="1"/>
  <c r="BQ19" i="4"/>
  <c r="BI15" i="4"/>
  <c r="K30" i="4" s="1"/>
  <c r="S11" i="4"/>
  <c r="D26" i="4" s="1"/>
  <c r="Y17" i="4"/>
  <c r="E32" i="4" s="1"/>
  <c r="AQ11" i="4"/>
  <c r="H26" i="4" s="1"/>
  <c r="AW17" i="4"/>
  <c r="I32" i="4" s="1"/>
  <c r="BO16" i="4"/>
  <c r="L31" i="4" s="1"/>
  <c r="S12" i="4"/>
  <c r="D27" i="4" s="1"/>
  <c r="AE18" i="4"/>
  <c r="F33" i="4" s="1"/>
  <c r="AQ12" i="4"/>
  <c r="H27" i="4" s="1"/>
  <c r="BC18" i="4"/>
  <c r="J33" i="4" s="1"/>
  <c r="BU17" i="4"/>
  <c r="M32" i="4" s="1"/>
  <c r="BU12" i="4"/>
  <c r="M27" i="4" s="1"/>
  <c r="S14" i="4"/>
  <c r="D29" i="4" s="1"/>
  <c r="AE12" i="4"/>
  <c r="F27" i="4" s="1"/>
  <c r="AK17" i="4"/>
  <c r="G32" i="4" s="1"/>
  <c r="AQ18" i="4"/>
  <c r="H33" i="4" s="1"/>
  <c r="BC16" i="4"/>
  <c r="J31" i="4" s="1"/>
  <c r="BE19" i="4"/>
  <c r="BU11" i="4"/>
  <c r="M26" i="4" s="1"/>
  <c r="S17" i="4"/>
  <c r="D32" i="4" s="1"/>
  <c r="Y18" i="4"/>
  <c r="E33" i="4" s="1"/>
  <c r="AK16" i="4"/>
  <c r="G31" i="4" s="1"/>
  <c r="AM19" i="4"/>
  <c r="BC11" i="4"/>
  <c r="J26" i="4" s="1"/>
  <c r="BG19" i="4"/>
  <c r="BU10" i="4"/>
  <c r="M25" i="4" s="1"/>
  <c r="AK15" i="4"/>
  <c r="G30" i="4" s="1"/>
  <c r="I19" i="4"/>
  <c r="W19" i="4"/>
  <c r="AU19" i="4"/>
  <c r="S16" i="4"/>
  <c r="D31" i="4" s="1"/>
  <c r="AK10" i="4"/>
  <c r="G25" i="4" s="1"/>
  <c r="BI18" i="4"/>
  <c r="K33" i="4" s="1"/>
  <c r="S18" i="4"/>
  <c r="D33" i="4" s="1"/>
  <c r="AW11" i="4"/>
  <c r="I26" i="4" s="1"/>
  <c r="BO10" i="4"/>
  <c r="L25" i="4" s="1"/>
  <c r="AE11" i="4"/>
  <c r="F26" i="4" s="1"/>
  <c r="BC15" i="4"/>
  <c r="J30" i="4" s="1"/>
  <c r="Y19" i="4"/>
  <c r="S19" i="4"/>
  <c r="M19" i="4"/>
  <c r="E12" i="3"/>
  <c r="C12" i="3"/>
  <c r="B93" i="3"/>
  <c r="F75" i="3"/>
  <c r="D98" i="3"/>
  <c r="H98" i="3"/>
  <c r="J98" i="3" s="1"/>
  <c r="E78" i="3"/>
  <c r="E74" i="3"/>
  <c r="C14" i="3"/>
  <c r="E14" i="3"/>
  <c r="G14" i="3"/>
  <c r="B30" i="3" s="1"/>
  <c r="F20" i="3"/>
  <c r="G12" i="3" s="1"/>
  <c r="B28" i="3" s="1"/>
  <c r="G10" i="3"/>
  <c r="B26" i="3" s="1"/>
  <c r="E10" i="3"/>
  <c r="C10" i="3"/>
  <c r="B91" i="3"/>
  <c r="F73" i="3"/>
  <c r="D94" i="3"/>
  <c r="D90" i="3"/>
  <c r="H90" i="3"/>
  <c r="B95" i="3"/>
  <c r="F77" i="3"/>
  <c r="D96" i="3"/>
  <c r="H96" i="3"/>
  <c r="J96" i="3" s="1"/>
  <c r="E18" i="3"/>
  <c r="G18" i="3"/>
  <c r="B34" i="3" s="1"/>
  <c r="C18" i="3"/>
  <c r="B99" i="3"/>
  <c r="F81" i="3"/>
  <c r="E16" i="3"/>
  <c r="G16" i="3"/>
  <c r="B32" i="3" s="1"/>
  <c r="C16" i="3"/>
  <c r="B97" i="3"/>
  <c r="F79" i="3"/>
  <c r="C79" i="3" s="1"/>
  <c r="D27" i="2"/>
  <c r="E72" i="3"/>
  <c r="C40" i="5"/>
  <c r="C36" i="5"/>
  <c r="B39" i="5"/>
  <c r="C35" i="5"/>
  <c r="B35" i="5"/>
  <c r="C37" i="5"/>
  <c r="C39" i="5"/>
  <c r="C38" i="5"/>
  <c r="B40" i="5"/>
  <c r="B37" i="5"/>
  <c r="B38" i="5"/>
  <c r="G13" i="4"/>
  <c r="B28" i="4" s="1"/>
  <c r="G18" i="4"/>
  <c r="B33" i="4" s="1"/>
  <c r="E19" i="4"/>
  <c r="C13" i="4"/>
  <c r="C16" i="4"/>
  <c r="C11" i="4"/>
  <c r="G19" i="4"/>
  <c r="E18" i="4"/>
  <c r="E17" i="4"/>
  <c r="E16" i="4"/>
  <c r="E15" i="4"/>
  <c r="E14" i="4"/>
  <c r="E13" i="4"/>
  <c r="E12" i="4"/>
  <c r="E11" i="4"/>
  <c r="E10" i="4"/>
  <c r="C18" i="4"/>
  <c r="C17" i="4"/>
  <c r="C15" i="4"/>
  <c r="C14" i="4"/>
  <c r="C12" i="4"/>
  <c r="C10" i="4"/>
  <c r="C19" i="4"/>
  <c r="G14" i="4"/>
  <c r="B29" i="4" s="1"/>
  <c r="G15" i="4"/>
  <c r="B30" i="4" s="1"/>
  <c r="G10" i="4"/>
  <c r="B25" i="4" s="1"/>
  <c r="G12" i="4"/>
  <c r="B27" i="4" s="1"/>
  <c r="G11" i="4"/>
  <c r="B26" i="4" s="1"/>
  <c r="G17" i="4"/>
  <c r="B32" i="4" s="1"/>
  <c r="BU20" i="3" l="1"/>
  <c r="BS20" i="3"/>
  <c r="BQ20" i="3"/>
  <c r="BU18" i="3"/>
  <c r="M34" i="3" s="1"/>
  <c r="BU15" i="3"/>
  <c r="M31" i="3" s="1"/>
  <c r="BU16" i="3"/>
  <c r="M32" i="3" s="1"/>
  <c r="BU17" i="3"/>
  <c r="M33" i="3" s="1"/>
  <c r="BU14" i="3"/>
  <c r="M30" i="3" s="1"/>
  <c r="BU11" i="3"/>
  <c r="M27" i="3" s="1"/>
  <c r="BU19" i="3"/>
  <c r="M35" i="3" s="1"/>
  <c r="BU12" i="3"/>
  <c r="M28" i="3" s="1"/>
  <c r="BU13" i="3"/>
  <c r="M29" i="3" s="1"/>
  <c r="BU10" i="3"/>
  <c r="M26" i="3" s="1"/>
  <c r="BO20" i="3"/>
  <c r="BM20" i="3"/>
  <c r="BO17" i="3"/>
  <c r="L33" i="3" s="1"/>
  <c r="BO10" i="3"/>
  <c r="L26" i="3" s="1"/>
  <c r="BO18" i="3"/>
  <c r="L34" i="3" s="1"/>
  <c r="BO11" i="3"/>
  <c r="L27" i="3" s="1"/>
  <c r="BO19" i="3"/>
  <c r="L35" i="3" s="1"/>
  <c r="BO13" i="3"/>
  <c r="L29" i="3" s="1"/>
  <c r="BO12" i="3"/>
  <c r="L28" i="3" s="1"/>
  <c r="BO14" i="3"/>
  <c r="L30" i="3" s="1"/>
  <c r="BK20" i="3"/>
  <c r="BO15" i="3"/>
  <c r="L31" i="3" s="1"/>
  <c r="BO16" i="3"/>
  <c r="L32" i="3" s="1"/>
  <c r="BG20" i="3"/>
  <c r="BI20" i="3"/>
  <c r="BE20" i="3"/>
  <c r="BI11" i="3"/>
  <c r="K27" i="3" s="1"/>
  <c r="BI15" i="3"/>
  <c r="K31" i="3" s="1"/>
  <c r="BI12" i="3"/>
  <c r="K28" i="3" s="1"/>
  <c r="BI18" i="3"/>
  <c r="K34" i="3" s="1"/>
  <c r="BI17" i="3"/>
  <c r="K33" i="3" s="1"/>
  <c r="BI10" i="3"/>
  <c r="K26" i="3" s="1"/>
  <c r="BI13" i="3"/>
  <c r="K29" i="3" s="1"/>
  <c r="BI14" i="3"/>
  <c r="K30" i="3" s="1"/>
  <c r="BI19" i="3"/>
  <c r="K35" i="3" s="1"/>
  <c r="BC12" i="3"/>
  <c r="J28" i="3" s="1"/>
  <c r="BC16" i="3"/>
  <c r="J32" i="3" s="1"/>
  <c r="BC17" i="3"/>
  <c r="J33" i="3" s="1"/>
  <c r="BC13" i="3"/>
  <c r="J29" i="3" s="1"/>
  <c r="BC15" i="3"/>
  <c r="J31" i="3" s="1"/>
  <c r="BC14" i="3"/>
  <c r="J30" i="3" s="1"/>
  <c r="BC18" i="3"/>
  <c r="J34" i="3" s="1"/>
  <c r="BC10" i="3"/>
  <c r="J26" i="3" s="1"/>
  <c r="BC11" i="3"/>
  <c r="J27" i="3" s="1"/>
  <c r="BC19" i="3"/>
  <c r="J35" i="3" s="1"/>
  <c r="BA20" i="3"/>
  <c r="AY20" i="3"/>
  <c r="AW18" i="3"/>
  <c r="I34" i="3" s="1"/>
  <c r="AW10" i="3"/>
  <c r="I26" i="3" s="1"/>
  <c r="AW19" i="3"/>
  <c r="I35" i="3" s="1"/>
  <c r="AW16" i="3"/>
  <c r="I32" i="3" s="1"/>
  <c r="AW20" i="3"/>
  <c r="AU20" i="3"/>
  <c r="AS20" i="3"/>
  <c r="AW12" i="3"/>
  <c r="I28" i="3" s="1"/>
  <c r="AW14" i="3"/>
  <c r="I30" i="3" s="1"/>
  <c r="AW11" i="3"/>
  <c r="I27" i="3" s="1"/>
  <c r="AW13" i="3"/>
  <c r="I29" i="3" s="1"/>
  <c r="AW15" i="3"/>
  <c r="I31" i="3" s="1"/>
  <c r="AK17" i="3"/>
  <c r="G33" i="3" s="1"/>
  <c r="AK12" i="3"/>
  <c r="G28" i="3" s="1"/>
  <c r="AK15" i="3"/>
  <c r="G31" i="3" s="1"/>
  <c r="H92" i="3"/>
  <c r="J92" i="3" s="1"/>
  <c r="AK14" i="3"/>
  <c r="G30" i="3" s="1"/>
  <c r="AK20" i="3"/>
  <c r="AI20" i="3"/>
  <c r="AK11" i="3"/>
  <c r="G27" i="3" s="1"/>
  <c r="AK19" i="3"/>
  <c r="G35" i="3" s="1"/>
  <c r="AK16" i="3"/>
  <c r="G32" i="3" s="1"/>
  <c r="AK10" i="3"/>
  <c r="G26" i="3" s="1"/>
  <c r="AK18" i="3"/>
  <c r="G34" i="3" s="1"/>
  <c r="AG20" i="3"/>
  <c r="Y16" i="3"/>
  <c r="E32" i="3" s="1"/>
  <c r="Y12" i="3"/>
  <c r="E28" i="3" s="1"/>
  <c r="Y14" i="3"/>
  <c r="E30" i="3" s="1"/>
  <c r="E76" i="3"/>
  <c r="Y10" i="3"/>
  <c r="E26" i="3" s="1"/>
  <c r="Y11" i="3"/>
  <c r="E27" i="3" s="1"/>
  <c r="W20" i="3"/>
  <c r="Y20" i="3"/>
  <c r="U20" i="3"/>
  <c r="Y15" i="3"/>
  <c r="E31" i="3" s="1"/>
  <c r="Y13" i="3"/>
  <c r="E29" i="3" s="1"/>
  <c r="Y18" i="3"/>
  <c r="E34" i="3" s="1"/>
  <c r="Y19" i="3"/>
  <c r="E35" i="3" s="1"/>
  <c r="E80" i="3"/>
  <c r="M20" i="3"/>
  <c r="I20" i="3"/>
  <c r="K20" i="3"/>
  <c r="M11" i="3"/>
  <c r="C27" i="3" s="1"/>
  <c r="M18" i="3"/>
  <c r="C34" i="3" s="1"/>
  <c r="M17" i="3"/>
  <c r="C33" i="3" s="1"/>
  <c r="F82" i="3"/>
  <c r="G73" i="3" s="1"/>
  <c r="M15" i="3"/>
  <c r="C31" i="3" s="1"/>
  <c r="M16" i="3"/>
  <c r="C32" i="3" s="1"/>
  <c r="M13" i="3"/>
  <c r="C29" i="3" s="1"/>
  <c r="M14" i="3"/>
  <c r="C30" i="3" s="1"/>
  <c r="M10" i="3"/>
  <c r="C26" i="3" s="1"/>
  <c r="M12" i="3"/>
  <c r="C28" i="3" s="1"/>
  <c r="H34" i="4"/>
  <c r="B34" i="4"/>
  <c r="L34" i="4"/>
  <c r="G34" i="4"/>
  <c r="C34" i="4"/>
  <c r="F34" i="4"/>
  <c r="I34" i="4"/>
  <c r="J34" i="4"/>
  <c r="M34" i="4"/>
  <c r="K34" i="4"/>
  <c r="D34" i="4"/>
  <c r="E34" i="4"/>
  <c r="J90" i="3"/>
  <c r="D97" i="3"/>
  <c r="H97" i="3"/>
  <c r="J97" i="3" s="1"/>
  <c r="E81" i="3"/>
  <c r="E77" i="3"/>
  <c r="B100" i="3"/>
  <c r="D100" i="3" s="1"/>
  <c r="E73" i="3"/>
  <c r="E75" i="3"/>
  <c r="C81" i="3"/>
  <c r="C77" i="3"/>
  <c r="C73" i="3"/>
  <c r="C75" i="3"/>
  <c r="E79" i="3"/>
  <c r="D99" i="3"/>
  <c r="H99" i="3"/>
  <c r="J99" i="3" s="1"/>
  <c r="D95" i="3"/>
  <c r="H95" i="3"/>
  <c r="J95" i="3" s="1"/>
  <c r="D91" i="3"/>
  <c r="H91" i="3"/>
  <c r="J91" i="3" s="1"/>
  <c r="G20" i="3"/>
  <c r="E20" i="3"/>
  <c r="G11" i="3"/>
  <c r="B27" i="3" s="1"/>
  <c r="G13" i="3"/>
  <c r="B29" i="3" s="1"/>
  <c r="G19" i="3"/>
  <c r="B35" i="3" s="1"/>
  <c r="G15" i="3"/>
  <c r="B31" i="3" s="1"/>
  <c r="G17" i="3"/>
  <c r="B33" i="3" s="1"/>
  <c r="D93" i="3"/>
  <c r="H93" i="3"/>
  <c r="J93" i="3" s="1"/>
  <c r="C20" i="3"/>
  <c r="G74" i="3" l="1"/>
  <c r="G81" i="3"/>
  <c r="G72" i="3"/>
  <c r="G75" i="3"/>
  <c r="G78" i="3"/>
  <c r="G77" i="3"/>
  <c r="G80" i="3"/>
  <c r="G79" i="3"/>
  <c r="G76" i="3"/>
  <c r="H100" i="3"/>
  <c r="J100" i="3" s="1"/>
</calcChain>
</file>

<file path=xl/sharedStrings.xml><?xml version="1.0" encoding="utf-8"?>
<sst xmlns="http://schemas.openxmlformats.org/spreadsheetml/2006/main" count="920" uniqueCount="164">
  <si>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</si>
  <si>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</si>
  <si>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</si>
  <si>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</si>
  <si>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</si>
  <si>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</si>
  <si>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</si>
  <si>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</si>
  <si>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</si>
  <si>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</si>
  <si>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</si>
  <si>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</si>
  <si>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</si>
  <si>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</si>
  <si>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</si>
  <si>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</si>
  <si>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</si>
  <si>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</si>
  <si>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</si>
  <si>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</si>
  <si>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</si>
  <si>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</si>
  <si>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ENERO</t>
  </si>
  <si>
    <t xml:space="preserve">Desempleados </t>
  </si>
  <si>
    <t>PEEA</t>
  </si>
  <si>
    <t>% Hombres Desempleados</t>
  </si>
  <si>
    <t>HOMBRES</t>
  </si>
  <si>
    <t>MUJERES</t>
  </si>
  <si>
    <t>Desempleadas</t>
  </si>
  <si>
    <t>% Mujeres Desempleadas</t>
  </si>
  <si>
    <t>DICIEMBRE</t>
  </si>
  <si>
    <t>NOVIEMBRE</t>
  </si>
  <si>
    <t>OCTUBRE</t>
  </si>
  <si>
    <t>SEPTIEMBRE</t>
  </si>
  <si>
    <t>AGOSTO</t>
  </si>
  <si>
    <t>JULIO</t>
  </si>
  <si>
    <t>JUNIO</t>
  </si>
  <si>
    <t>MAYO</t>
  </si>
  <si>
    <t>ABRIL</t>
  </si>
  <si>
    <t>MARZO</t>
  </si>
  <si>
    <t>FEBRERO</t>
  </si>
  <si>
    <t>% en el tramo de edad</t>
  </si>
  <si>
    <t>Total Desempleo</t>
  </si>
  <si>
    <t>% del total de desempleo</t>
  </si>
  <si>
    <t>Hombres</t>
  </si>
  <si>
    <t>Nº de Hombres</t>
  </si>
  <si>
    <t>% Hombres</t>
  </si>
  <si>
    <t>Nº de Mujeres</t>
  </si>
  <si>
    <t>% Mujeres</t>
  </si>
  <si>
    <t>Nº Total</t>
  </si>
  <si>
    <t>% del total del desempleo</t>
  </si>
  <si>
    <t>Sin Estudios</t>
  </si>
  <si>
    <t>Estudios Primarios</t>
  </si>
  <si>
    <t>E.S.O.</t>
  </si>
  <si>
    <t>Prog. Inserc. Labor.</t>
  </si>
  <si>
    <t>Bachillerato</t>
  </si>
  <si>
    <t>F.P. Grado Medio</t>
  </si>
  <si>
    <t>F.P. Grado Superior</t>
  </si>
  <si>
    <t>Diplomatura</t>
  </si>
  <si>
    <t>Licenciatura y Doctorado</t>
  </si>
  <si>
    <t>TOTAL</t>
  </si>
  <si>
    <t xml:space="preserve">JULIO </t>
  </si>
  <si>
    <t>Nº de Varones</t>
  </si>
  <si>
    <t>% varones con respecto al sector</t>
  </si>
  <si>
    <t>% mujeres con respecto al sector</t>
  </si>
  <si>
    <t>% con respecto al desempleo</t>
  </si>
  <si>
    <t>Industria</t>
  </si>
  <si>
    <t>Servicios</t>
  </si>
  <si>
    <t>Construcción</t>
  </si>
  <si>
    <t>Admón.  Pública (Defensa y Admón. Local)</t>
  </si>
  <si>
    <t>Sin Empleo Anterior</t>
  </si>
  <si>
    <t xml:space="preserve">Hombres </t>
  </si>
  <si>
    <t>Enero</t>
  </si>
  <si>
    <t>Febrero</t>
  </si>
  <si>
    <t>Marzo</t>
  </si>
  <si>
    <t>Abril</t>
  </si>
  <si>
    <t>Mayo</t>
  </si>
  <si>
    <t>Junio</t>
  </si>
  <si>
    <t>Julio</t>
  </si>
  <si>
    <t>Agosto</t>
  </si>
  <si>
    <t>Septiembre</t>
  </si>
  <si>
    <t>Noviembre</t>
  </si>
  <si>
    <t>Diciembre</t>
  </si>
  <si>
    <t>Octubre</t>
  </si>
  <si>
    <t>Hombre</t>
  </si>
  <si>
    <t>Mujer</t>
  </si>
  <si>
    <t>ORDEN</t>
  </si>
  <si>
    <t>OCUPACIÓN</t>
  </si>
  <si>
    <t>% Hombres de Ocupación</t>
  </si>
  <si>
    <t>% Mujeres de ocupación</t>
  </si>
  <si>
    <t>1º</t>
  </si>
  <si>
    <t>2º</t>
  </si>
  <si>
    <t>3º</t>
  </si>
  <si>
    <t>4º</t>
  </si>
  <si>
    <t>5º</t>
  </si>
  <si>
    <t>6º</t>
  </si>
  <si>
    <t>7º</t>
  </si>
  <si>
    <t>8º</t>
  </si>
  <si>
    <t>9º</t>
  </si>
  <si>
    <t>10º</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</si>
  <si>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</si>
  <si>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</si>
  <si>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</si>
  <si>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</si>
  <si>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Desempleados</t>
  </si>
  <si>
    <t>% del Tasa de Desempleo (PEEA su edad)</t>
  </si>
  <si>
    <t>FUENTES: PEEA: Instituto Nacional de Estadística. Desempleo: Observatorio del Empleo del SEXPE. Porcentajes elaborados por el Informe Permanente del Mercado Laboral de Badajoz</t>
  </si>
  <si>
    <t>FUENTE: Datos Absolutos: Observatorio del Empleo del SEXPE. Porcentaje: Elaborado por el Informe Permanente del Mercado Laboral de Badajoz</t>
  </si>
  <si>
    <t>Agricultura</t>
  </si>
  <si>
    <t>OCUPACIONES MÁS DEMANDADAS</t>
  </si>
  <si>
    <t>Evolución mensual</t>
  </si>
  <si>
    <t>Cualquier comentario o cuestión relativa a esta información puede dirigirse a la Concejalía de Empleo y Desarrollo Económico del Ayuntamiento de Badajoz. Plaza de la Soledad, nº 7. 2ª planta. 06002. Badajoz</t>
  </si>
  <si>
    <t>TOTAL DE LAS 10 OCUPACIONES MÁS DEMANDADAS</t>
  </si>
  <si>
    <t>FUENTE: Instituto Nacional de Estadística</t>
  </si>
  <si>
    <t>Mujere</t>
  </si>
  <si>
    <t>Nº de Personas Desempledas en 2016 disgregadas por Sectores de Actividad, Mes y Sexo y relacionandolo con la representatividad de cada sexo en cada sector</t>
  </si>
  <si>
    <t>Insercion Laboral</t>
  </si>
  <si>
    <t>Bto.</t>
  </si>
  <si>
    <t>Población de la ciudad de  Badajoz  y Población en Edad Económicamente Activa a 1 de Enero de 2016 según datos del Padrón Municipal de INE</t>
  </si>
  <si>
    <t>PADRON MUNICIPAL 1/1/2016</t>
  </si>
  <si>
    <t>Nº de Personas Desempleadas en 2017 disgregado por  Intervalo de Edad, Mes y Sexo y relacionado con la Población en Edad Económicamente Activa</t>
  </si>
  <si>
    <t>Ene</t>
  </si>
  <si>
    <t>Feb</t>
  </si>
  <si>
    <t>Mar</t>
  </si>
  <si>
    <t>Abr</t>
  </si>
  <si>
    <t>May</t>
  </si>
  <si>
    <t>Jun</t>
  </si>
  <si>
    <t>Jul</t>
  </si>
  <si>
    <t>Ago</t>
  </si>
  <si>
    <t>Sept</t>
  </si>
  <si>
    <t>Oct</t>
  </si>
  <si>
    <t>Nov</t>
  </si>
  <si>
    <t>Dic</t>
  </si>
  <si>
    <t>Nº de Personas Desempledas en 2017 disgregada por Intervalo de Edad, Mes y Sexo en relación con el desmpleo en su Intervalo de Edad</t>
  </si>
  <si>
    <t>Nº de Personas Desempleadas en 2017 disgregado por Niveles de Estudios, Mes y Sexo y relacionandolo con el porcentaje del total del Desempleo registrado en el mes.</t>
  </si>
  <si>
    <t>Primaria</t>
  </si>
  <si>
    <t>ESO</t>
  </si>
  <si>
    <t>FP GM</t>
  </si>
  <si>
    <t>FP GS</t>
  </si>
  <si>
    <t>Grado</t>
  </si>
  <si>
    <t>Master y Ddo</t>
  </si>
  <si>
    <r>
      <t xml:space="preserve">Porcentaje de mujeres y hombres desempleados según niveles formativos en la ciudad de Badajoz durante el 2017. </t>
    </r>
    <r>
      <rPr>
        <b/>
        <sz val="10"/>
        <color indexed="8"/>
        <rFont val="Arial"/>
        <family val="2"/>
      </rPr>
      <t>Fuente</t>
    </r>
    <r>
      <rPr>
        <sz val="10"/>
        <color indexed="8"/>
        <rFont val="Arial"/>
        <family val="2"/>
      </rPr>
      <t>: Elaboración propia a partir de datos del Observatorio del Empleo del SEXPE</t>
    </r>
  </si>
  <si>
    <r>
      <t xml:space="preserve">Porcentaje de hombres y mujeres desempleadas en relación con la PEEA de su grupo de edad en la ciudad de Badajoz durante el 2017. </t>
    </r>
    <r>
      <rPr>
        <b/>
        <sz val="10"/>
        <color indexed="8"/>
        <rFont val="Arial"/>
        <family val="2"/>
      </rPr>
      <t>Fuente</t>
    </r>
    <r>
      <rPr>
        <sz val="10"/>
        <color indexed="8"/>
        <rFont val="Arial"/>
        <family val="2"/>
      </rPr>
      <t>: Elaboración propia a partir de datos del Observatorio del Empleo del SEXPE y Padrón Municipal (INE)</t>
    </r>
  </si>
  <si>
    <t>ACUMULADO AÑO 2017</t>
  </si>
  <si>
    <t>MEDIA POR GRUPO DE EDAD Y SEXO 2017</t>
  </si>
  <si>
    <r>
      <t xml:space="preserve">Porcentaje de personas desempleadas en relación con la PEEA por grupos de edad y sexo en la ciudad durantel el 2017. </t>
    </r>
    <r>
      <rPr>
        <b/>
        <sz val="10"/>
        <color indexed="8"/>
        <rFont val="Arial"/>
        <family val="2"/>
      </rPr>
      <t>Fuente:</t>
    </r>
    <r>
      <rPr>
        <sz val="10"/>
        <color indexed="8"/>
        <rFont val="Arial"/>
        <family val="2"/>
      </rPr>
      <t xml:space="preserve"> Elaboración propia a partir de datos del Observatorio del Empleo del SEXPE y Padrón Municipal (INE)</t>
    </r>
  </si>
  <si>
    <t>MEDIA DURANTE EL 2017</t>
  </si>
  <si>
    <r>
      <t xml:space="preserve">Porcentaje de desempleo por sectores de actividad en la ciudad de Badajoz durante el 2017. </t>
    </r>
    <r>
      <rPr>
        <b/>
        <sz val="10"/>
        <color indexed="8"/>
        <rFont val="Arial"/>
        <family val="2"/>
      </rPr>
      <t>Fuente</t>
    </r>
    <r>
      <rPr>
        <sz val="10"/>
        <color indexed="8"/>
        <rFont val="Arial"/>
        <family val="2"/>
      </rPr>
      <t>: Elaboración propia a partir de datos del Observatorio del Empleo del SEXPE</t>
    </r>
  </si>
  <si>
    <t>Admón. Pública</t>
  </si>
  <si>
    <t xml:space="preserve">Las 10 Ocupaciones más demandadas en 2017 disgregado por Sexo relacionandolo con la representatividad de cada sexo en cada ocupación </t>
  </si>
  <si>
    <r>
      <t xml:space="preserve">Porcentaje del acumulado anual disgregado por sexos en relación con cada ocupación más demandadas durante el 2017. </t>
    </r>
    <r>
      <rPr>
        <b/>
        <sz val="10"/>
        <color indexed="8"/>
        <rFont val="Arial"/>
        <family val="2"/>
      </rPr>
      <t>Fuente</t>
    </r>
    <r>
      <rPr>
        <sz val="10"/>
        <color indexed="8"/>
        <rFont val="Arial"/>
        <family val="2"/>
      </rPr>
      <t>: Elaboración propia a partir de datos del Observatorio del Empleo del SEXPE</t>
    </r>
  </si>
  <si>
    <t>Las 10 Ocupaciones más demandadas en 2017 disgregado por Sexo.</t>
  </si>
  <si>
    <r>
      <t xml:space="preserve">Ocupaciones más demandadas durante el 2017 por ocupación y mes. </t>
    </r>
    <r>
      <rPr>
        <b/>
        <sz val="10"/>
        <color indexed="8"/>
        <rFont val="Arial"/>
        <family val="2"/>
      </rPr>
      <t>Fuente:</t>
    </r>
    <r>
      <rPr>
        <sz val="10"/>
        <color indexed="8"/>
        <rFont val="Arial"/>
        <family val="2"/>
      </rPr>
      <t xml:space="preserve"> Elaboración propia a partir de datos del Observatorio del Empleo del SEXPE</t>
    </r>
  </si>
  <si>
    <t>Albañiles</t>
  </si>
  <si>
    <t>Empleados advos.</t>
  </si>
  <si>
    <t>Peones manufactura</t>
  </si>
  <si>
    <t>Peones Construcción</t>
  </si>
  <si>
    <t>Camareros</t>
  </si>
  <si>
    <t>Mozos carga/descarga</t>
  </si>
  <si>
    <t>Pinches cocina</t>
  </si>
  <si>
    <t>Reponedores</t>
  </si>
  <si>
    <t>ACUMULADO ANUAL 2017</t>
  </si>
  <si>
    <t>Dependiente</t>
  </si>
  <si>
    <t>Personal limpieza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</si>
</sst>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sz val="14"/>
      <color indexed="8"/>
      <name val="Arial"/>
      <family val="2"/>
    </font>
    <font>
      <sz val="11"/>
      <color theme="1"/>
      <name val="Calibri"/>
      <family val="2"/>
      <scheme val="minor"/>
    </font>
    <font>
      <b/>
      <sz val="11"/>
      <color theme="1"/>
      <name val="Calibri"/>
      <family val="2"/>
      <scheme val="minor"/>
    </font>
    <font>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Arial"/>
      <family val="2"/>
    </font>
    <font>
      <sz val="11"/>
      <name val="Arial"/>
      <family val="2"/>
    </font>
  </fonts>
  <fills count="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4">
    <xf numFmtId="0" fontId="0" fillId="0" borderId="0"/>
    <xf numFmtId="0" fontId="6" fillId="0" borderId="0"/>
    <xf numFmtId="0" fontId="6" fillId="0" borderId="0"/>
    <xf numFmtId="0" fontId="1" fillId="0" borderId="0"/>
    <xf numFmtId="0" fontId="6"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60">
    <xf numFmtId="0" fontId="0" fillId="0" borderId="0" xfId="0"/>
    <xf numFmtId="0" fontId="0" fillId="0" borderId="0" xfId="0"/>
    <xf numFmtId="0" fontId="8" fillId="0" borderId="0" xfId="0" applyFont="1"/>
    <xf numFmtId="0" fontId="9" fillId="0" borderId="1" xfId="0" applyFont="1" applyBorder="1" applyAlignment="1">
      <alignment horizontal="center"/>
    </xf>
    <xf numFmtId="49" fontId="9" fillId="0" borderId="1" xfId="0" applyNumberFormat="1" applyFont="1" applyBorder="1"/>
    <xf numFmtId="0" fontId="11" fillId="0" borderId="0" xfId="0" applyFont="1" applyBorder="1" applyAlignment="1">
      <alignment horizontal="right" vertical="top" wrapText="1"/>
    </xf>
    <xf numFmtId="0" fontId="11" fillId="0" borderId="0" xfId="0" applyFont="1" applyBorder="1" applyAlignment="1">
      <alignment horizontal="right"/>
    </xf>
    <xf numFmtId="0" fontId="9" fillId="0" borderId="0" xfId="0" applyFont="1" applyBorder="1"/>
    <xf numFmtId="3" fontId="8" fillId="0" borderId="0" xfId="0" applyNumberFormat="1" applyFont="1" applyBorder="1" applyAlignment="1">
      <alignment horizontal="right" vertical="top" wrapText="1"/>
    </xf>
    <xf numFmtId="3" fontId="11" fillId="0" borderId="0" xfId="0" applyNumberFormat="1" applyFont="1" applyBorder="1" applyAlignment="1">
      <alignment horizontal="right"/>
    </xf>
    <xf numFmtId="0" fontId="10" fillId="0" borderId="0" xfId="0" applyFont="1" applyBorder="1" applyAlignment="1">
      <alignment horizontal="right" vertical="top" wrapText="1"/>
    </xf>
    <xf numFmtId="3" fontId="10" fillId="0" borderId="0" xfId="0" applyNumberFormat="1" applyFont="1" applyBorder="1" applyAlignment="1">
      <alignment horizontal="right"/>
    </xf>
    <xf numFmtId="3" fontId="12" fillId="0" borderId="0" xfId="0" applyNumberFormat="1" applyFont="1" applyBorder="1" applyAlignment="1">
      <alignment horizontal="right"/>
    </xf>
    <xf numFmtId="3" fontId="8" fillId="0" borderId="0" xfId="0" applyNumberFormat="1" applyFont="1" applyBorder="1" applyAlignment="1">
      <alignment vertical="top" wrapText="1"/>
    </xf>
    <xf numFmtId="3" fontId="8" fillId="0" borderId="0" xfId="0" applyNumberFormat="1" applyFont="1" applyBorder="1"/>
    <xf numFmtId="3" fontId="9" fillId="0" borderId="0" xfId="0" applyNumberFormat="1" applyFont="1" applyBorder="1"/>
    <xf numFmtId="10" fontId="8" fillId="0" borderId="0" xfId="0" applyNumberFormat="1" applyFont="1"/>
    <xf numFmtId="0" fontId="8" fillId="0" borderId="0" xfId="0" applyFont="1"/>
    <xf numFmtId="0" fontId="8" fillId="0" borderId="0" xfId="0" applyFont="1"/>
    <xf numFmtId="0" fontId="8" fillId="0" borderId="0" xfId="0" applyFont="1"/>
    <xf numFmtId="0" fontId="9" fillId="0" borderId="1" xfId="0" applyFont="1" applyBorder="1"/>
    <xf numFmtId="0" fontId="13" fillId="0" borderId="1" xfId="0" applyFont="1" applyBorder="1" applyAlignment="1">
      <alignment horizontal="center" vertical="center" wrapText="1"/>
    </xf>
    <xf numFmtId="0" fontId="13" fillId="0" borderId="1" xfId="0" applyFont="1" applyBorder="1"/>
    <xf numFmtId="3" fontId="1" fillId="2" borderId="1" xfId="0" applyNumberFormat="1" applyFont="1" applyFill="1" applyBorder="1" applyAlignment="1">
      <alignment horizontal="right" vertical="center" wrapText="1"/>
    </xf>
    <xf numFmtId="0" fontId="8" fillId="0" borderId="0" xfId="0" applyFont="1"/>
    <xf numFmtId="0" fontId="9" fillId="0" borderId="0" xfId="0" applyFont="1"/>
    <xf numFmtId="0" fontId="13" fillId="0" borderId="0" xfId="0" applyFont="1"/>
    <xf numFmtId="3" fontId="8" fillId="0" borderId="1" xfId="0" applyNumberFormat="1" applyFont="1" applyBorder="1"/>
    <xf numFmtId="0" fontId="9" fillId="0" borderId="1" xfId="0" applyFont="1" applyBorder="1"/>
    <xf numFmtId="3" fontId="9" fillId="0" borderId="1" xfId="0" applyNumberFormat="1"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xf numFmtId="0" fontId="13" fillId="0" borderId="1" xfId="0" applyFont="1" applyBorder="1"/>
    <xf numFmtId="0" fontId="13" fillId="0" borderId="1" xfId="0" applyFont="1" applyBorder="1" applyAlignment="1">
      <alignment wrapText="1"/>
    </xf>
    <xf numFmtId="10" fontId="8" fillId="0" borderId="1" xfId="0" applyNumberFormat="1" applyFont="1" applyBorder="1"/>
    <xf numFmtId="10" fontId="9" fillId="0" borderId="1" xfId="0" applyNumberFormat="1" applyFont="1" applyBorder="1"/>
    <xf numFmtId="164" fontId="1" fillId="2" borderId="1" xfId="0" applyNumberFormat="1" applyFont="1" applyFill="1" applyBorder="1" applyAlignment="1">
      <alignment horizontal="right" vertical="center" wrapText="1"/>
    </xf>
    <xf numFmtId="10" fontId="13" fillId="0" borderId="1" xfId="0" applyNumberFormat="1" applyFont="1" applyBorder="1" applyAlignment="1">
      <alignment horizontal="center" vertical="center" wrapText="1"/>
    </xf>
    <xf numFmtId="3" fontId="8" fillId="0" borderId="0" xfId="0" applyNumberFormat="1" applyFont="1"/>
    <xf numFmtId="0" fontId="13" fillId="0" borderId="1" xfId="0" applyFont="1" applyBorder="1" applyAlignment="1">
      <alignment horizontal="center" vertical="center"/>
    </xf>
    <xf numFmtId="0" fontId="13" fillId="0" borderId="1" xfId="0" applyFont="1" applyBorder="1" applyAlignment="1">
      <alignment vertical="center"/>
    </xf>
    <xf numFmtId="49" fontId="13" fillId="0" borderId="1" xfId="0" applyNumberFormat="1" applyFont="1" applyBorder="1" applyAlignment="1">
      <alignment wrapText="1"/>
    </xf>
    <xf numFmtId="0" fontId="13" fillId="0" borderId="1" xfId="0" applyFont="1" applyBorder="1" applyAlignment="1">
      <alignment horizontal="right" vertical="center"/>
    </xf>
    <xf numFmtId="0" fontId="13" fillId="0" borderId="1" xfId="0" applyFont="1" applyBorder="1" applyAlignment="1">
      <alignment horizontal="right"/>
    </xf>
    <xf numFmtId="49" fontId="13" fillId="0" borderId="1" xfId="0" applyNumberFormat="1" applyFont="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xf>
    <xf numFmtId="0" fontId="0" fillId="3" borderId="0" xfId="0" applyFill="1"/>
    <xf numFmtId="0" fontId="14" fillId="3" borderId="0" xfId="0" applyFont="1" applyFill="1" applyAlignment="1">
      <alignment vertical="center"/>
    </xf>
    <xf numFmtId="0" fontId="15" fillId="0" borderId="0" xfId="0" applyFont="1" applyAlignment="1">
      <alignment horizontal="center" vertical="center" wrapText="1"/>
    </xf>
    <xf numFmtId="0" fontId="14" fillId="0" borderId="0" xfId="0" applyFont="1" applyAlignment="1">
      <alignment vertical="center"/>
    </xf>
    <xf numFmtId="0" fontId="16" fillId="0" borderId="0" xfId="0" applyFont="1" applyAlignment="1">
      <alignment horizontal="left" wrapText="1"/>
    </xf>
    <xf numFmtId="49" fontId="13" fillId="0" borderId="3" xfId="0" applyNumberFormat="1" applyFont="1" applyBorder="1" applyAlignment="1">
      <alignment vertical="center"/>
    </xf>
    <xf numFmtId="49" fontId="13" fillId="0" borderId="4" xfId="0" applyNumberFormat="1" applyFont="1" applyBorder="1" applyAlignment="1">
      <alignment vertical="center"/>
    </xf>
    <xf numFmtId="0" fontId="8" fillId="0" borderId="0" xfId="0" applyFont="1" applyAlignment="1">
      <alignment wrapText="1"/>
    </xf>
    <xf numFmtId="0" fontId="13" fillId="0" borderId="1" xfId="0" applyFont="1" applyBorder="1" applyAlignment="1">
      <alignment horizontal="center" vertical="center"/>
    </xf>
    <xf numFmtId="0" fontId="0" fillId="0" borderId="0" xfId="0"/>
    <xf numFmtId="0" fontId="8" fillId="0" borderId="0" xfId="0" applyFont="1"/>
    <xf numFmtId="0" fontId="13" fillId="0" borderId="1" xfId="0" applyFont="1" applyBorder="1" applyAlignment="1">
      <alignment horizontal="center" vertical="center"/>
    </xf>
    <xf numFmtId="3" fontId="8" fillId="0" borderId="1" xfId="0" applyNumberFormat="1" applyFont="1" applyBorder="1"/>
    <xf numFmtId="3" fontId="8" fillId="0" borderId="0" xfId="0" applyNumberFormat="1" applyFont="1"/>
    <xf numFmtId="0" fontId="13" fillId="0" borderId="1" xfId="0" applyFont="1" applyBorder="1" applyAlignment="1">
      <alignment horizontal="center" vertical="center" wrapText="1"/>
    </xf>
    <xf numFmtId="0" fontId="13" fillId="0" borderId="1" xfId="0" applyFont="1" applyBorder="1" applyAlignment="1">
      <alignment horizontal="center"/>
    </xf>
    <xf numFmtId="0" fontId="16" fillId="0" borderId="0" xfId="0" applyFont="1" applyAlignment="1">
      <alignment wrapText="1"/>
    </xf>
    <xf numFmtId="164" fontId="8" fillId="0" borderId="1" xfId="0" applyNumberFormat="1" applyFont="1" applyBorder="1"/>
    <xf numFmtId="10" fontId="8" fillId="0" borderId="1" xfId="0" applyNumberFormat="1" applyFont="1" applyBorder="1"/>
    <xf numFmtId="0" fontId="9" fillId="0" borderId="0" xfId="0" applyFont="1"/>
    <xf numFmtId="10" fontId="8" fillId="0" borderId="1" xfId="0" applyNumberFormat="1" applyFont="1" applyBorder="1"/>
    <xf numFmtId="10"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164" fontId="1" fillId="2" borderId="1" xfId="6" applyNumberFormat="1" applyFont="1" applyFill="1" applyBorder="1" applyAlignment="1">
      <alignment horizontal="right" vertical="center" wrapText="1"/>
    </xf>
    <xf numFmtId="3" fontId="8" fillId="0" borderId="1" xfId="0" applyNumberFormat="1" applyFont="1" applyBorder="1"/>
    <xf numFmtId="3" fontId="8" fillId="0" borderId="1" xfId="0" applyNumberFormat="1" applyFont="1" applyBorder="1"/>
    <xf numFmtId="0" fontId="9" fillId="0" borderId="0" xfId="0" applyFont="1"/>
    <xf numFmtId="0" fontId="13" fillId="0" borderId="1" xfId="0" applyFont="1" applyBorder="1" applyAlignment="1">
      <alignment horizontal="center" vertical="center" wrapText="1"/>
    </xf>
    <xf numFmtId="3" fontId="8" fillId="0" borderId="1" xfId="0" applyNumberFormat="1" applyFont="1" applyBorder="1"/>
    <xf numFmtId="0" fontId="13" fillId="0" borderId="1" xfId="0" applyFont="1" applyBorder="1" applyAlignment="1">
      <alignment horizontal="center" vertical="center"/>
    </xf>
    <xf numFmtId="0" fontId="8" fillId="0" borderId="1" xfId="0" applyFont="1" applyBorder="1"/>
    <xf numFmtId="0" fontId="13" fillId="0" borderId="1" xfId="0" applyFont="1" applyBorder="1"/>
    <xf numFmtId="10" fontId="8" fillId="0" borderId="1" xfId="0" applyNumberFormat="1" applyFont="1" applyBorder="1"/>
    <xf numFmtId="10" fontId="8" fillId="0" borderId="1" xfId="26" applyNumberFormat="1" applyFont="1" applyBorder="1"/>
    <xf numFmtId="164" fontId="1" fillId="2" borderId="1" xfId="10" applyNumberFormat="1" applyFont="1" applyFill="1" applyBorder="1" applyAlignment="1">
      <alignment horizontal="right" vertical="center" wrapText="1"/>
    </xf>
    <xf numFmtId="3" fontId="8" fillId="0" borderId="1" xfId="0" applyNumberFormat="1" applyFont="1" applyBorder="1"/>
    <xf numFmtId="3" fontId="9" fillId="0" borderId="1" xfId="0" applyNumberFormat="1" applyFont="1" applyBorder="1"/>
    <xf numFmtId="3" fontId="8" fillId="0" borderId="1" xfId="0" applyNumberFormat="1" applyFont="1" applyBorder="1"/>
    <xf numFmtId="3" fontId="9" fillId="0" borderId="1" xfId="0" applyNumberFormat="1" applyFont="1" applyBorder="1"/>
    <xf numFmtId="0" fontId="13" fillId="0" borderId="1" xfId="0" applyFont="1" applyBorder="1" applyAlignment="1">
      <alignment horizontal="center" vertical="center" wrapText="1"/>
    </xf>
    <xf numFmtId="3" fontId="8" fillId="0" borderId="1" xfId="0" applyNumberFormat="1" applyFont="1" applyBorder="1"/>
    <xf numFmtId="3" fontId="9" fillId="0" borderId="1" xfId="0" applyNumberFormat="1" applyFont="1" applyBorder="1"/>
    <xf numFmtId="0" fontId="13" fillId="0" borderId="1" xfId="0" applyFont="1" applyBorder="1" applyAlignment="1">
      <alignment horizontal="center" vertical="center"/>
    </xf>
    <xf numFmtId="10" fontId="8" fillId="0" borderId="1" xfId="0" applyNumberFormat="1" applyFont="1" applyBorder="1"/>
    <xf numFmtId="10" fontId="8" fillId="0" borderId="1" xfId="26" applyNumberFormat="1" applyFont="1" applyBorder="1"/>
    <xf numFmtId="0" fontId="13" fillId="0" borderId="5" xfId="0" applyFont="1" applyBorder="1" applyAlignment="1">
      <alignment horizontal="center" vertical="center"/>
    </xf>
    <xf numFmtId="0" fontId="13" fillId="0" borderId="5" xfId="0" applyFont="1" applyBorder="1"/>
    <xf numFmtId="3" fontId="8" fillId="0" borderId="1" xfId="0" applyNumberFormat="1" applyFont="1" applyBorder="1"/>
    <xf numFmtId="49" fontId="8" fillId="0" borderId="1" xfId="0" applyNumberFormat="1" applyFont="1" applyBorder="1" applyAlignment="1">
      <alignment wrapText="1"/>
    </xf>
    <xf numFmtId="0" fontId="5" fillId="0" borderId="0" xfId="0" applyFont="1" applyAlignment="1">
      <alignment horizontal="center" vertical="center" wrapText="1"/>
    </xf>
    <xf numFmtId="164" fontId="8" fillId="0" borderId="0" xfId="0" applyNumberFormat="1" applyFont="1"/>
    <xf numFmtId="4" fontId="8" fillId="0" borderId="0" xfId="0" applyNumberFormat="1" applyFont="1"/>
    <xf numFmtId="164" fontId="1" fillId="2" borderId="1" xfId="19" applyNumberFormat="1" applyFont="1" applyFill="1" applyBorder="1" applyAlignment="1">
      <alignment horizontal="right" vertical="center" wrapText="1"/>
    </xf>
    <xf numFmtId="164" fontId="1" fillId="0" borderId="1" xfId="13" applyNumberFormat="1" applyBorder="1"/>
    <xf numFmtId="9" fontId="8" fillId="0" borderId="1" xfId="26" applyFont="1" applyBorder="1"/>
    <xf numFmtId="9" fontId="9" fillId="0" borderId="1" xfId="26" applyFont="1" applyBorder="1"/>
    <xf numFmtId="0" fontId="9" fillId="0" borderId="0" xfId="0" applyFont="1" applyAlignment="1"/>
    <xf numFmtId="0" fontId="9" fillId="0" borderId="1" xfId="0" applyFont="1" applyFill="1" applyBorder="1" applyAlignment="1">
      <alignment horizontal="center"/>
    </xf>
    <xf numFmtId="0" fontId="17" fillId="0" borderId="1" xfId="0" applyFont="1" applyBorder="1"/>
    <xf numFmtId="3" fontId="17" fillId="0" borderId="1" xfId="0" applyNumberFormat="1" applyFont="1" applyBorder="1"/>
    <xf numFmtId="0" fontId="13" fillId="0" borderId="1" xfId="0" applyFont="1" applyBorder="1" applyAlignment="1">
      <alignment horizontal="center" vertical="center" wrapText="1"/>
    </xf>
    <xf numFmtId="49" fontId="11" fillId="0" borderId="1" xfId="0" applyNumberFormat="1" applyFont="1" applyFill="1" applyBorder="1" applyAlignment="1">
      <alignment wrapText="1"/>
    </xf>
    <xf numFmtId="3" fontId="8" fillId="0" borderId="1" xfId="0" applyNumberFormat="1" applyFont="1" applyBorder="1" applyAlignment="1">
      <alignment horizontal="right" wrapText="1"/>
    </xf>
    <xf numFmtId="10" fontId="8" fillId="0" borderId="1" xfId="0" applyNumberFormat="1" applyFont="1" applyBorder="1" applyAlignment="1">
      <alignment horizontal="right" wrapText="1"/>
    </xf>
    <xf numFmtId="3" fontId="13" fillId="0" borderId="1" xfId="0" applyNumberFormat="1" applyFont="1" applyBorder="1"/>
    <xf numFmtId="3" fontId="12" fillId="0" borderId="1" xfId="0" applyNumberFormat="1" applyFont="1" applyBorder="1"/>
    <xf numFmtId="10" fontId="12" fillId="0" borderId="1" xfId="0" applyNumberFormat="1" applyFont="1" applyBorder="1"/>
    <xf numFmtId="3" fontId="11" fillId="0" borderId="1" xfId="0" applyNumberFormat="1" applyFont="1" applyFill="1" applyBorder="1"/>
    <xf numFmtId="10" fontId="11" fillId="0" borderId="1" xfId="0" applyNumberFormat="1" applyFont="1" applyFill="1" applyBorder="1"/>
    <xf numFmtId="3" fontId="10" fillId="0" borderId="1" xfId="0" applyNumberFormat="1" applyFont="1" applyFill="1" applyBorder="1"/>
    <xf numFmtId="10" fontId="10" fillId="0" borderId="1" xfId="0" applyNumberFormat="1" applyFont="1" applyFill="1" applyBorder="1"/>
    <xf numFmtId="0" fontId="10" fillId="0" borderId="0" xfId="0" applyFont="1" applyBorder="1" applyAlignment="1">
      <alignment vertical="top" wrapText="1"/>
    </xf>
    <xf numFmtId="3" fontId="18" fillId="0" borderId="1" xfId="0" applyNumberFormat="1" applyFont="1" applyFill="1" applyBorder="1"/>
    <xf numFmtId="3" fontId="8" fillId="0" borderId="1" xfId="0" applyNumberFormat="1" applyFont="1" applyFill="1" applyBorder="1"/>
    <xf numFmtId="10" fontId="8" fillId="0" borderId="1" xfId="0" applyNumberFormat="1" applyFont="1" applyFill="1" applyBorder="1"/>
    <xf numFmtId="0" fontId="16" fillId="0" borderId="0" xfId="0" applyFont="1" applyAlignment="1">
      <alignment horizontal="left" wrapText="1"/>
    </xf>
    <xf numFmtId="49" fontId="9" fillId="0" borderId="1" xfId="0" applyNumberFormat="1" applyFont="1" applyBorder="1" applyAlignment="1">
      <alignment horizontal="center"/>
    </xf>
    <xf numFmtId="0" fontId="12" fillId="0" borderId="1" xfId="0" applyFont="1" applyBorder="1" applyAlignment="1">
      <alignment horizontal="center"/>
    </xf>
    <xf numFmtId="0" fontId="10" fillId="0" borderId="0" xfId="0" applyFont="1" applyBorder="1" applyAlignment="1">
      <alignment horizontal="center" vertical="top" wrapText="1"/>
    </xf>
    <xf numFmtId="0" fontId="8" fillId="0" borderId="0" xfId="0" applyFont="1" applyAlignment="1">
      <alignment horizontal="center"/>
    </xf>
    <xf numFmtId="0" fontId="13" fillId="0" borderId="1"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wrapText="1"/>
    </xf>
    <xf numFmtId="0" fontId="13" fillId="0" borderId="7"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0" fontId="13" fillId="0" borderId="2" xfId="0" applyFont="1" applyBorder="1" applyAlignment="1">
      <alignment horizontal="center"/>
    </xf>
    <xf numFmtId="49" fontId="13" fillId="0" borderId="8" xfId="0" applyNumberFormat="1" applyFont="1" applyBorder="1" applyAlignment="1">
      <alignment horizontal="center"/>
    </xf>
    <xf numFmtId="49" fontId="13" fillId="0" borderId="2" xfId="0" applyNumberFormat="1" applyFont="1" applyBorder="1" applyAlignment="1">
      <alignment horizontal="center"/>
    </xf>
    <xf numFmtId="49" fontId="13" fillId="0" borderId="1" xfId="0" applyNumberFormat="1" applyFont="1" applyBorder="1" applyAlignment="1">
      <alignment horizont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6" fillId="0" borderId="0" xfId="0" applyFont="1" applyAlignment="1">
      <alignment horizontal="center"/>
    </xf>
    <xf numFmtId="0" fontId="13" fillId="0" borderId="1" xfId="0" applyFont="1" applyBorder="1" applyAlignment="1">
      <alignment horizontal="center" vertical="center" wrapText="1"/>
    </xf>
    <xf numFmtId="164" fontId="1" fillId="4" borderId="1" xfId="0" applyNumberFormat="1" applyFont="1" applyFill="1" applyBorder="1" applyAlignment="1">
      <alignment horizontal="right" vertical="center" wrapText="1"/>
    </xf>
  </cellXfs>
  <cellStyles count="34">
    <cellStyle name="Normal" xfId="0" builtinId="0"/>
    <cellStyle name="Normal 10" xfId="1"/>
    <cellStyle name="Normal 11" xfId="2"/>
    <cellStyle name="Normal 11 2" xfId="3"/>
    <cellStyle name="Normal 12" xfId="4"/>
    <cellStyle name="Normal 2" xfId="5"/>
    <cellStyle name="Normal 2 2" xfId="6"/>
    <cellStyle name="Normal 2 3" xfId="7"/>
    <cellStyle name="Normal 2 3 2" xfId="8"/>
    <cellStyle name="Normal 3" xfId="9"/>
    <cellStyle name="Normal 3 2" xfId="10"/>
    <cellStyle name="Normal 3 3" xfId="11"/>
    <cellStyle name="Normal 3 3 2" xfId="12"/>
    <cellStyle name="Normal 4" xfId="13"/>
    <cellStyle name="Normal 4 2" xfId="14"/>
    <cellStyle name="Normal 4 2 2" xfId="15"/>
    <cellStyle name="Normal 5" xfId="16"/>
    <cellStyle name="Normal 6" xfId="17"/>
    <cellStyle name="Normal 6 2" xfId="18"/>
    <cellStyle name="Normal 6 2 2" xfId="19"/>
    <cellStyle name="Normal 6 3" xfId="20"/>
    <cellStyle name="Normal 6 4" xfId="21"/>
    <cellStyle name="Normal 6 5" xfId="22"/>
    <cellStyle name="Normal 7" xfId="23"/>
    <cellStyle name="Normal 8" xfId="24"/>
    <cellStyle name="Normal 9" xfId="25"/>
    <cellStyle name="Porcentaje" xfId="26" builtinId="5"/>
    <cellStyle name="Porcentual 2" xfId="27"/>
    <cellStyle name="Porcentual 3" xfId="28"/>
    <cellStyle name="Porcentual 4" xfId="29"/>
    <cellStyle name="Porcentual 5" xfId="30"/>
    <cellStyle name="Porcentual 6" xfId="31"/>
    <cellStyle name="Porcentual 7" xfId="32"/>
    <cellStyle name="Porcentual 8"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56036745406818E-2"/>
          <c:y val="5.0925925925925923E-2"/>
          <c:w val="0.88776618547681552"/>
          <c:h val="0.71819845435987162"/>
        </c:manualLayout>
      </c:layout>
      <c:lineChart>
        <c:grouping val="standard"/>
        <c:varyColors val="0"/>
        <c:ser>
          <c:idx val="0"/>
          <c:order val="0"/>
          <c:tx>
            <c:strRef>
              <c:f>'PEEA-Desempleo'!$B$26</c:f>
              <c:strCache>
                <c:ptCount val="1"/>
                <c:pt idx="0">
                  <c:v>Hombres </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'PEEA-Desempleo'!$A$27:$A$38</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'PEEA-Desempleo'!$B$27:$B$38</c:f>
              <c:numCache>
                <c:formatCode>0.00%</c:formatCode>
                <c:ptCount val="12"/>
                <c:pt idx="0">
                  <c:v>0.15417899333856588</c:v>
                </c:pt>
                <c:pt idx="1">
                  <c:v>0.14944957636499023</c:v>
                </c:pt>
                <c:pt idx="2">
                  <c:v>0.14582704421501741</c:v>
                </c:pt>
                <c:pt idx="3">
                  <c:v>0.14113348457168096</c:v>
                </c:pt>
                <c:pt idx="4">
                  <c:v>0.13547208447933187</c:v>
                </c:pt>
                <c:pt idx="5">
                  <c:v>0.13061371986107487</c:v>
                </c:pt>
                <c:pt idx="6">
                  <c:v>0.12768264038063881</c:v>
                </c:pt>
                <c:pt idx="7">
                  <c:v>0.13125614824034851</c:v>
                </c:pt>
                <c:pt idx="8">
                  <c:v>0.13436791070245527</c:v>
                </c:pt>
                <c:pt idx="9">
                  <c:v>0.14245849310393285</c:v>
                </c:pt>
                <c:pt idx="10">
                  <c:v>0.14181606472465921</c:v>
                </c:pt>
                <c:pt idx="11">
                  <c:v>0.14085242215574872</c:v>
                </c:pt>
              </c:numCache>
            </c:numRef>
          </c:val>
          <c:smooth val="0"/>
        </c:ser>
        <c:ser>
          <c:idx val="1"/>
          <c:order val="1"/>
          <c:tx>
            <c:strRef>
              <c:f>'PEEA-Desempleo'!$C$26</c:f>
              <c:strCache>
                <c:ptCount val="1"/>
                <c:pt idx="0">
                  <c:v>Mujeres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'PEEA-Desempleo'!$A$27:$A$38</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'PEEA-Desempleo'!$C$27:$C$38</c:f>
              <c:numCache>
                <c:formatCode>0.00%</c:formatCode>
                <c:ptCount val="12"/>
                <c:pt idx="0">
                  <c:v>0.1889545731288175</c:v>
                </c:pt>
                <c:pt idx="1">
                  <c:v>0.18740302845807882</c:v>
                </c:pt>
                <c:pt idx="2">
                  <c:v>0.18742266826403756</c:v>
                </c:pt>
                <c:pt idx="3">
                  <c:v>0.18490987898876185</c:v>
                </c:pt>
                <c:pt idx="4">
                  <c:v>0.1800262812089356</c:v>
                </c:pt>
                <c:pt idx="5">
                  <c:v>0.1759075842861906</c:v>
                </c:pt>
                <c:pt idx="6">
                  <c:v>0.17169082315099926</c:v>
                </c:pt>
                <c:pt idx="7">
                  <c:v>0.17586835860121208</c:v>
                </c:pt>
                <c:pt idx="8">
                  <c:v>0.17922215466687588</c:v>
                </c:pt>
                <c:pt idx="9">
                  <c:v>0.18685155039519877</c:v>
                </c:pt>
                <c:pt idx="10">
                  <c:v>0.18439994508404103</c:v>
                </c:pt>
                <c:pt idx="11">
                  <c:v>0.17573106870378724</c:v>
                </c:pt>
              </c:numCache>
            </c:numRef>
          </c:val>
          <c:smooth val="0"/>
        </c:ser>
        <c:dLbls>
          <c:showLegendKey val="0"/>
          <c:showVal val="0"/>
          <c:showCatName val="0"/>
          <c:showSerName val="0"/>
          <c:showPercent val="0"/>
          <c:showBubbleSize val="0"/>
        </c:dLbls>
        <c:smooth val="0"/>
        <c:axId val="613436944"/>
        <c:axId val="613432240"/>
      </c:lineChart>
      <c:catAx>
        <c:axId val="613436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32240"/>
        <c:crosses val="autoZero"/>
        <c:auto val="1"/>
        <c:lblAlgn val="ctr"/>
        <c:lblOffset val="100"/>
        <c:noMultiLvlLbl val="0"/>
      </c:catAx>
      <c:valAx>
        <c:axId val="613432240"/>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36944"/>
        <c:crosses val="autoZero"/>
        <c:crossBetween val="between"/>
      </c:valAx>
      <c:spPr>
        <a:noFill/>
        <a:ln>
          <a:noFill/>
        </a:ln>
        <a:effectLst/>
      </c:spPr>
    </c:plotArea>
    <c:legend>
      <c:legendPos val="b"/>
      <c:layout>
        <c:manualLayout>
          <c:xMode val="edge"/>
          <c:yMode val="edge"/>
          <c:x val="0.32366863517060362"/>
          <c:y val="0.89753426655001456"/>
          <c:w val="0.40821806649168851"/>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'PEEA-Desempleo'!$B$94</c:f>
              <c:strCache>
                <c:ptCount val="1"/>
                <c:pt idx="0">
                  <c:v>% Hombres Desempleados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'PEEA-Desempleo'!$A$95:$A$105</c:f>
              <c:strCache>
                <c:ptCount val="11"/>
                <c:pt idx="0">
                  <c:v>16-19</c:v>
                </c:pt>
                <c:pt idx="1">
                  <c:v>20-24</c:v>
                </c:pt>
                <c:pt idx="2">
                  <c:v>25-29</c:v>
                </c:pt>
                <c:pt idx="3">
                  <c:v>30-34</c:v>
                </c:pt>
                <c:pt idx="4">
                  <c:v>35-39</c:v>
                </c:pt>
                <c:pt idx="5">
                  <c:v>40-44</c:v>
                </c:pt>
                <c:pt idx="6">
                  <c:v>45-49</c:v>
                </c:pt>
                <c:pt idx="7">
                  <c:v>50-54</c:v>
                </c:pt>
                <c:pt idx="8">
                  <c:v>55-59</c:v>
                </c:pt>
                <c:pt idx="9">
                  <c:v>60-64</c:v>
                </c:pt>
                <c:pt idx="10">
                  <c:v>Total</c:v>
                </c:pt>
              </c:strCache>
            </c:strRef>
          </c:cat>
          <c:val>
            <c:numRef>
              <c:f>'PEEA-Desempleo'!$B$95:$B$105</c:f>
              <c:numCache>
                <c:formatCode>0.00%</c:formatCode>
                <c:ptCount val="11"/>
                <c:pt idx="0">
                  <c:v>5.3315269365635957E-2</c:v>
                </c:pt>
                <c:pt idx="1">
                  <c:v>0.14376076053596826</c:v>
                </c:pt>
                <c:pt idx="2">
                  <c:v>0.18995452666391072</c:v>
                </c:pt>
                <c:pt idx="3">
                  <c:v>0.14715542698728379</c:v>
                </c:pt>
                <c:pt idx="4">
                  <c:v>0.13690000532736668</c:v>
                </c:pt>
                <c:pt idx="5">
                  <c:v>0.1466729638958858</c:v>
                </c:pt>
                <c:pt idx="6">
                  <c:v>0.17180597278671142</c:v>
                </c:pt>
                <c:pt idx="7">
                  <c:v>0.17566445182724252</c:v>
                </c:pt>
                <c:pt idx="8">
                  <c:v>0.18994801962076288</c:v>
                </c:pt>
                <c:pt idx="9">
                  <c:v>0.13200018451886705</c:v>
                </c:pt>
                <c:pt idx="10">
                  <c:v>0.15246297671866321</c:v>
                </c:pt>
              </c:numCache>
            </c:numRef>
          </c:val>
        </c:ser>
        <c:ser>
          <c:idx val="1"/>
          <c:order val="1"/>
          <c:tx>
            <c:strRef>
              <c:f>'PEEA-Desempleo'!$C$94</c:f>
              <c:strCache>
                <c:ptCount val="1"/>
                <c:pt idx="0">
                  <c:v>% Mujeres Desempleadas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'PEEA-Desempleo'!$A$95:$A$105</c:f>
              <c:strCache>
                <c:ptCount val="11"/>
                <c:pt idx="0">
                  <c:v>16-19</c:v>
                </c:pt>
                <c:pt idx="1">
                  <c:v>20-24</c:v>
                </c:pt>
                <c:pt idx="2">
                  <c:v>25-29</c:v>
                </c:pt>
                <c:pt idx="3">
                  <c:v>30-34</c:v>
                </c:pt>
                <c:pt idx="4">
                  <c:v>35-39</c:v>
                </c:pt>
                <c:pt idx="5">
                  <c:v>40-44</c:v>
                </c:pt>
                <c:pt idx="6">
                  <c:v>45-49</c:v>
                </c:pt>
                <c:pt idx="7">
                  <c:v>50-54</c:v>
                </c:pt>
                <c:pt idx="8">
                  <c:v>55-59</c:v>
                </c:pt>
                <c:pt idx="9">
                  <c:v>60-64</c:v>
                </c:pt>
                <c:pt idx="10">
                  <c:v>Total</c:v>
                </c:pt>
              </c:strCache>
            </c:strRef>
          </c:cat>
          <c:val>
            <c:numRef>
              <c:f>'PEEA-Desempleo'!$C$95:$C$105</c:f>
              <c:numCache>
                <c:formatCode>0.00%</c:formatCode>
                <c:ptCount val="11"/>
                <c:pt idx="0">
                  <c:v>5.0650297118511045E-2</c:v>
                </c:pt>
                <c:pt idx="1">
                  <c:v>0.15874336423421284</c:v>
                </c:pt>
                <c:pt idx="2">
                  <c:v>0.2260095680315182</c:v>
                </c:pt>
                <c:pt idx="3">
                  <c:v>0.19332745443856555</c:v>
                </c:pt>
                <c:pt idx="4">
                  <c:v>0.19920535992521035</c:v>
                </c:pt>
                <c:pt idx="5">
                  <c:v>0.19965671964536705</c:v>
                </c:pt>
                <c:pt idx="6">
                  <c:v>0.21917180469921679</c:v>
                </c:pt>
                <c:pt idx="7">
                  <c:v>0.2047467080673912</c:v>
                </c:pt>
                <c:pt idx="8">
                  <c:v>0.1990389731311519</c:v>
                </c:pt>
                <c:pt idx="9">
                  <c:v>0.16021639617145234</c:v>
                </c:pt>
                <c:pt idx="10">
                  <c:v>0.18899752224423219</c:v>
                </c:pt>
              </c:numCache>
            </c:numRef>
          </c:val>
        </c:ser>
        <c:dLbls>
          <c:showLegendKey val="0"/>
          <c:showVal val="0"/>
          <c:showCatName val="0"/>
          <c:showSerName val="0"/>
          <c:showPercent val="0"/>
          <c:showBubbleSize val="0"/>
        </c:dLbls>
        <c:gapWidth val="100"/>
        <c:overlap val="-24"/>
        <c:axId val="613433416"/>
        <c:axId val="613442824"/>
      </c:barChart>
      <c:catAx>
        <c:axId val="6134334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s-ES"/>
          </a:p>
        </c:txPr>
        <c:crossAx val="613442824"/>
        <c:crosses val="autoZero"/>
        <c:auto val="1"/>
        <c:lblAlgn val="ctr"/>
        <c:lblOffset val="100"/>
        <c:noMultiLvlLbl val="0"/>
      </c:catAx>
      <c:valAx>
        <c:axId val="613442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s-ES"/>
          </a:p>
        </c:txPr>
        <c:crossAx val="613433416"/>
        <c:crosses val="autoZero"/>
        <c:crossBetween val="between"/>
        <c:majorUnit val="2.0000000000000004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55416420965001E-2"/>
          <c:y val="0.13097867076960207"/>
          <c:w val="0.92925457301192027"/>
          <c:h val="0.74711738618879542"/>
        </c:manualLayout>
      </c:layout>
      <c:lineChart>
        <c:grouping val="standard"/>
        <c:varyColors val="0"/>
        <c:ser>
          <c:idx val="0"/>
          <c:order val="0"/>
          <c:tx>
            <c:strRef>
              <c:f>'Desempleo Sexo-Edad'!$A$26</c:f>
              <c:strCache>
                <c:ptCount val="1"/>
                <c:pt idx="0">
                  <c:v>16-19</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Sexo-Edad'!$B$26:$M$26</c:f>
              <c:numCache>
                <c:formatCode>0.00%</c:formatCode>
                <c:ptCount val="12"/>
                <c:pt idx="0">
                  <c:v>1.7937738687651892E-2</c:v>
                </c:pt>
                <c:pt idx="1">
                  <c:v>1.9094766619519095E-2</c:v>
                </c:pt>
                <c:pt idx="2">
                  <c:v>1.9179224492227052E-2</c:v>
                </c:pt>
                <c:pt idx="3">
                  <c:v>1.9625713938510148E-2</c:v>
                </c:pt>
                <c:pt idx="4">
                  <c:v>2.0782319331952032E-2</c:v>
                </c:pt>
                <c:pt idx="5">
                  <c:v>2.1130856219709209E-2</c:v>
                </c:pt>
                <c:pt idx="6">
                  <c:v>2.163556967050417E-2</c:v>
                </c:pt>
                <c:pt idx="7">
                  <c:v>2.1154466301193164E-2</c:v>
                </c:pt>
                <c:pt idx="8">
                  <c:v>2.1476849219885037E-2</c:v>
                </c:pt>
                <c:pt idx="9">
                  <c:v>2.0212957949828549E-2</c:v>
                </c:pt>
                <c:pt idx="10">
                  <c:v>1.9494716385278756E-2</c:v>
                </c:pt>
                <c:pt idx="11">
                  <c:v>1.884076114171257E-2</c:v>
                </c:pt>
              </c:numCache>
            </c:numRef>
          </c:val>
          <c:smooth val="0"/>
        </c:ser>
        <c:ser>
          <c:idx val="1"/>
          <c:order val="1"/>
          <c:tx>
            <c:strRef>
              <c:f>'Desempleo Sexo-Edad'!$A$27</c:f>
              <c:strCache>
                <c:ptCount val="1"/>
                <c:pt idx="0">
                  <c:v>20-24</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Sexo-Edad'!$B$27:$M$27</c:f>
              <c:numCache>
                <c:formatCode>0.00%</c:formatCode>
                <c:ptCount val="12"/>
                <c:pt idx="0">
                  <c:v>7.9388959611156121E-2</c:v>
                </c:pt>
                <c:pt idx="1">
                  <c:v>7.8323903818953322E-2</c:v>
                </c:pt>
                <c:pt idx="2">
                  <c:v>7.7967716957531713E-2</c:v>
                </c:pt>
                <c:pt idx="3">
                  <c:v>7.7591444890023092E-2</c:v>
                </c:pt>
                <c:pt idx="4">
                  <c:v>7.5343755886230934E-2</c:v>
                </c:pt>
                <c:pt idx="5">
                  <c:v>7.2051696284329558E-2</c:v>
                </c:pt>
                <c:pt idx="6">
                  <c:v>7.4235807860262015E-2</c:v>
                </c:pt>
                <c:pt idx="7">
                  <c:v>7.3202192841019031E-2</c:v>
                </c:pt>
                <c:pt idx="8">
                  <c:v>7.9590676520750428E-2</c:v>
                </c:pt>
                <c:pt idx="9">
                  <c:v>8.1814353606448897E-2</c:v>
                </c:pt>
                <c:pt idx="10">
                  <c:v>7.9679339244503822E-2</c:v>
                </c:pt>
                <c:pt idx="11">
                  <c:v>7.6740110165247871E-2</c:v>
                </c:pt>
              </c:numCache>
            </c:numRef>
          </c:val>
          <c:smooth val="0"/>
        </c:ser>
        <c:ser>
          <c:idx val="2"/>
          <c:order val="2"/>
          <c:tx>
            <c:strRef>
              <c:f>'Desempleo Sexo-Edad'!$A$28</c:f>
              <c:strCache>
                <c:ptCount val="1"/>
                <c:pt idx="0">
                  <c:v>25-29</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Sexo-Edad'!$B$28:$M$28</c:f>
              <c:numCache>
                <c:formatCode>0.00%</c:formatCode>
                <c:ptCount val="12"/>
                <c:pt idx="0">
                  <c:v>0.11752112024071289</c:v>
                </c:pt>
                <c:pt idx="1">
                  <c:v>0.11704384724186705</c:v>
                </c:pt>
                <c:pt idx="2">
                  <c:v>0.11704091964977069</c:v>
                </c:pt>
                <c:pt idx="3">
                  <c:v>0.11629602624863289</c:v>
                </c:pt>
                <c:pt idx="4">
                  <c:v>0.11326677968230049</c:v>
                </c:pt>
                <c:pt idx="5">
                  <c:v>0.10791599353796445</c:v>
                </c:pt>
                <c:pt idx="6">
                  <c:v>0.10837633981738785</c:v>
                </c:pt>
                <c:pt idx="7">
                  <c:v>0.10854563044179297</c:v>
                </c:pt>
                <c:pt idx="8">
                  <c:v>0.10927926220706209</c:v>
                </c:pt>
                <c:pt idx="9">
                  <c:v>0.11568308969500091</c:v>
                </c:pt>
                <c:pt idx="10">
                  <c:v>0.1145997813676667</c:v>
                </c:pt>
                <c:pt idx="11">
                  <c:v>0.11147971957936906</c:v>
                </c:pt>
              </c:numCache>
            </c:numRef>
          </c:val>
          <c:smooth val="0"/>
        </c:ser>
        <c:ser>
          <c:idx val="3"/>
          <c:order val="3"/>
          <c:tx>
            <c:strRef>
              <c:f>'Desempleo Sexo-Edad'!$A$29</c:f>
              <c:strCache>
                <c:ptCount val="1"/>
                <c:pt idx="0">
                  <c:v>30-34</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Sexo-Edad'!$B$29:$M$29</c:f>
              <c:numCache>
                <c:formatCode>0.00%</c:formatCode>
                <c:ptCount val="12"/>
                <c:pt idx="0">
                  <c:v>0.10768429579909733</c:v>
                </c:pt>
                <c:pt idx="1">
                  <c:v>0.10625884016973126</c:v>
                </c:pt>
                <c:pt idx="2">
                  <c:v>0.10649830245994402</c:v>
                </c:pt>
                <c:pt idx="3">
                  <c:v>0.10566289950176207</c:v>
                </c:pt>
                <c:pt idx="4">
                  <c:v>0.10654862811577824</c:v>
                </c:pt>
                <c:pt idx="5">
                  <c:v>0.10617124394184169</c:v>
                </c:pt>
                <c:pt idx="6">
                  <c:v>0.10844250363901019</c:v>
                </c:pt>
                <c:pt idx="7">
                  <c:v>0.10906159303450499</c:v>
                </c:pt>
                <c:pt idx="8">
                  <c:v>0.10984776703935317</c:v>
                </c:pt>
                <c:pt idx="9">
                  <c:v>0.10924622510978764</c:v>
                </c:pt>
                <c:pt idx="10">
                  <c:v>0.10834446738734362</c:v>
                </c:pt>
                <c:pt idx="11">
                  <c:v>0.10578367551326991</c:v>
                </c:pt>
              </c:numCache>
            </c:numRef>
          </c:val>
          <c:smooth val="0"/>
        </c:ser>
        <c:ser>
          <c:idx val="4"/>
          <c:order val="4"/>
          <c:tx>
            <c:strRef>
              <c:f>'Desempleo Sexo-Edad'!$A$30</c:f>
              <c:strCache>
                <c:ptCount val="1"/>
                <c:pt idx="0">
                  <c:v>35-39</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Sexo-Edad'!$B$30:$M$30</c:f>
              <c:numCache>
                <c:formatCode>0.00%</c:formatCode>
                <c:ptCount val="12"/>
                <c:pt idx="0">
                  <c:v>0.1192570304362921</c:v>
                </c:pt>
                <c:pt idx="1">
                  <c:v>0.11792786421499293</c:v>
                </c:pt>
                <c:pt idx="2">
                  <c:v>0.11739829650366311</c:v>
                </c:pt>
                <c:pt idx="3">
                  <c:v>0.11611374407582939</c:v>
                </c:pt>
                <c:pt idx="4">
                  <c:v>0.11533873296917185</c:v>
                </c:pt>
                <c:pt idx="5">
                  <c:v>0.11592891760904685</c:v>
                </c:pt>
                <c:pt idx="6">
                  <c:v>0.11545586873097791</c:v>
                </c:pt>
                <c:pt idx="7">
                  <c:v>0.11505965817478232</c:v>
                </c:pt>
                <c:pt idx="8">
                  <c:v>0.11243762238645695</c:v>
                </c:pt>
                <c:pt idx="9">
                  <c:v>0.11165252962762437</c:v>
                </c:pt>
                <c:pt idx="10">
                  <c:v>0.11253492044212317</c:v>
                </c:pt>
                <c:pt idx="11">
                  <c:v>0.11398347521281924</c:v>
                </c:pt>
              </c:numCache>
            </c:numRef>
          </c:val>
          <c:smooth val="0"/>
        </c:ser>
        <c:ser>
          <c:idx val="5"/>
          <c:order val="5"/>
          <c:tx>
            <c:strRef>
              <c:f>'Desempleo Sexo-Edad'!$A$31</c:f>
              <c:strCache>
                <c:ptCount val="1"/>
                <c:pt idx="0">
                  <c:v>40-44</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Sexo-Edad'!$B$31:$M$31</c:f>
              <c:numCache>
                <c:formatCode>0.00%</c:formatCode>
                <c:ptCount val="12"/>
                <c:pt idx="0">
                  <c:v>0.12741580835551441</c:v>
                </c:pt>
                <c:pt idx="1">
                  <c:v>0.12665016501650164</c:v>
                </c:pt>
                <c:pt idx="2">
                  <c:v>0.12561796414318899</c:v>
                </c:pt>
                <c:pt idx="3">
                  <c:v>0.12468100619759387</c:v>
                </c:pt>
                <c:pt idx="4">
                  <c:v>0.12124066051359327</c:v>
                </c:pt>
                <c:pt idx="5">
                  <c:v>0.12064620355411955</c:v>
                </c:pt>
                <c:pt idx="6">
                  <c:v>0.12015350006616382</c:v>
                </c:pt>
                <c:pt idx="7">
                  <c:v>0.11925185424056756</c:v>
                </c:pt>
                <c:pt idx="8">
                  <c:v>0.11749099867348872</c:v>
                </c:pt>
                <c:pt idx="9">
                  <c:v>0.11899175840702642</c:v>
                </c:pt>
                <c:pt idx="10">
                  <c:v>0.11933681525567837</c:v>
                </c:pt>
                <c:pt idx="11">
                  <c:v>0.11661241862794192</c:v>
                </c:pt>
              </c:numCache>
            </c:numRef>
          </c:val>
          <c:smooth val="0"/>
        </c:ser>
        <c:ser>
          <c:idx val="6"/>
          <c:order val="6"/>
          <c:tx>
            <c:strRef>
              <c:f>'Desempleo Sexo-Edad'!$A$32</c:f>
              <c:strCache>
                <c:ptCount val="1"/>
                <c:pt idx="0">
                  <c:v>45-49</c:v>
                </c:pt>
              </c:strCache>
            </c:strRef>
          </c:tx>
          <c:spPr>
            <a:ln w="34925"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Sexo-Edad'!$B$32:$M$32</c:f>
              <c:numCache>
                <c:formatCode>0.00%</c:formatCode>
                <c:ptCount val="12"/>
                <c:pt idx="0">
                  <c:v>0.13337576669366971</c:v>
                </c:pt>
                <c:pt idx="1">
                  <c:v>0.13342762847713344</c:v>
                </c:pt>
                <c:pt idx="2">
                  <c:v>0.13371850616475073</c:v>
                </c:pt>
                <c:pt idx="3">
                  <c:v>0.13507109004739337</c:v>
                </c:pt>
                <c:pt idx="4">
                  <c:v>0.1334840208451058</c:v>
                </c:pt>
                <c:pt idx="5">
                  <c:v>0.13744749596122779</c:v>
                </c:pt>
                <c:pt idx="6">
                  <c:v>0.13073971152573774</c:v>
                </c:pt>
                <c:pt idx="7">
                  <c:v>0.13834247017091261</c:v>
                </c:pt>
                <c:pt idx="8">
                  <c:v>0.13555681889962731</c:v>
                </c:pt>
                <c:pt idx="9">
                  <c:v>0.13475305299885701</c:v>
                </c:pt>
                <c:pt idx="10">
                  <c:v>0.1347625409935625</c:v>
                </c:pt>
                <c:pt idx="11">
                  <c:v>0.13651727591387081</c:v>
                </c:pt>
              </c:numCache>
            </c:numRef>
          </c:val>
          <c:smooth val="0"/>
        </c:ser>
        <c:ser>
          <c:idx val="7"/>
          <c:order val="7"/>
          <c:tx>
            <c:strRef>
              <c:f>'Desempleo Sexo-Edad'!$A$33</c:f>
              <c:strCache>
                <c:ptCount val="1"/>
                <c:pt idx="0">
                  <c:v>50-54</c:v>
                </c:pt>
              </c:strCache>
            </c:strRef>
          </c:tx>
          <c:spPr>
            <a:ln w="34925"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Sexo-Edad'!$B$33:$M$33</c:f>
              <c:numCache>
                <c:formatCode>0.00%</c:formatCode>
                <c:ptCount val="12"/>
                <c:pt idx="0">
                  <c:v>0.12301816919338039</c:v>
                </c:pt>
                <c:pt idx="1">
                  <c:v>0.12388024516737388</c:v>
                </c:pt>
                <c:pt idx="2">
                  <c:v>0.12323545178390613</c:v>
                </c:pt>
                <c:pt idx="3">
                  <c:v>0.12370883460930854</c:v>
                </c:pt>
                <c:pt idx="4">
                  <c:v>0.12613800464619829</c:v>
                </c:pt>
                <c:pt idx="5">
                  <c:v>0.12768982229402262</c:v>
                </c:pt>
                <c:pt idx="6">
                  <c:v>0.12763001190948789</c:v>
                </c:pt>
                <c:pt idx="7">
                  <c:v>0.12583037729764593</c:v>
                </c:pt>
                <c:pt idx="8">
                  <c:v>0.12614490556503064</c:v>
                </c:pt>
                <c:pt idx="9">
                  <c:v>0.12609035673464478</c:v>
                </c:pt>
                <c:pt idx="10">
                  <c:v>0.12674602210615815</c:v>
                </c:pt>
                <c:pt idx="11">
                  <c:v>0.12963194792188282</c:v>
                </c:pt>
              </c:numCache>
            </c:numRef>
          </c:val>
          <c:smooth val="0"/>
        </c:ser>
        <c:ser>
          <c:idx val="8"/>
          <c:order val="8"/>
          <c:tx>
            <c:strRef>
              <c:f>'Desempleo Sexo-Edad'!$A$34</c:f>
              <c:strCache>
                <c:ptCount val="1"/>
                <c:pt idx="0">
                  <c:v>55-59</c:v>
                </c:pt>
              </c:strCache>
            </c:strRef>
          </c:tx>
          <c:spPr>
            <a:ln w="34925"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Sexo-Edad'!$B$34:$M$34</c:f>
              <c:numCache>
                <c:formatCode>0.00%</c:formatCode>
                <c:ptCount val="12"/>
                <c:pt idx="0">
                  <c:v>0.10988311538016433</c:v>
                </c:pt>
                <c:pt idx="1">
                  <c:v>0.11120933521923621</c:v>
                </c:pt>
                <c:pt idx="2">
                  <c:v>0.11114420156054559</c:v>
                </c:pt>
                <c:pt idx="3">
                  <c:v>0.11265038279256288</c:v>
                </c:pt>
                <c:pt idx="4">
                  <c:v>0.11565266528536447</c:v>
                </c:pt>
                <c:pt idx="5">
                  <c:v>0.11786752827140549</c:v>
                </c:pt>
                <c:pt idx="6">
                  <c:v>0.11896255127696176</c:v>
                </c:pt>
                <c:pt idx="7">
                  <c:v>0.11667204127700742</c:v>
                </c:pt>
                <c:pt idx="8">
                  <c:v>0.11540648095508811</c:v>
                </c:pt>
                <c:pt idx="9">
                  <c:v>0.11129158394994887</c:v>
                </c:pt>
                <c:pt idx="10">
                  <c:v>0.11381027571966476</c:v>
                </c:pt>
                <c:pt idx="11">
                  <c:v>0.11792689033550326</c:v>
                </c:pt>
              </c:numCache>
            </c:numRef>
          </c:val>
          <c:smooth val="0"/>
        </c:ser>
        <c:ser>
          <c:idx val="9"/>
          <c:order val="9"/>
          <c:tx>
            <c:strRef>
              <c:f>'Desempleo Sexo-Edad'!$A$35</c:f>
              <c:strCache>
                <c:ptCount val="1"/>
                <c:pt idx="0">
                  <c:v>60-64</c:v>
                </c:pt>
              </c:strCache>
            </c:strRef>
          </c:tx>
          <c:spPr>
            <a:ln w="34925" cap="rnd">
              <a:solidFill>
                <a:schemeClr val="accent1">
                  <a:lumMod val="80000"/>
                </a:schemeClr>
              </a:solidFill>
              <a:round/>
            </a:ln>
            <a:effectLst>
              <a:outerShdw blurRad="40000" dist="23000" dir="5400000" rotWithShape="0">
                <a:srgbClr val="000000">
                  <a:alpha val="35000"/>
                </a:srgbClr>
              </a:outerShdw>
            </a:effectLst>
          </c:spPr>
          <c:marker>
            <c:symbol val="none"/>
          </c:marker>
          <c:cat>
            <c:strRef>
              <c:f>'Desempleo Sexo-Edad'!$B$25:$M$25</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Sexo-Edad'!$B$35:$M$35</c:f>
              <c:numCache>
                <c:formatCode>0.00%</c:formatCode>
                <c:ptCount val="12"/>
                <c:pt idx="0">
                  <c:v>6.4517995602360836E-2</c:v>
                </c:pt>
                <c:pt idx="1">
                  <c:v>6.6183404054691183E-2</c:v>
                </c:pt>
                <c:pt idx="2">
                  <c:v>6.8199416284471973E-2</c:v>
                </c:pt>
                <c:pt idx="3">
                  <c:v>6.8598857698383767E-2</c:v>
                </c:pt>
                <c:pt idx="4">
                  <c:v>7.2204432724304643E-2</c:v>
                </c:pt>
                <c:pt idx="5">
                  <c:v>7.3150242326332798E-2</c:v>
                </c:pt>
                <c:pt idx="6">
                  <c:v>7.4368135503506683E-2</c:v>
                </c:pt>
                <c:pt idx="7">
                  <c:v>7.2879716220574015E-2</c:v>
                </c:pt>
                <c:pt idx="8">
                  <c:v>7.2768618533257529E-2</c:v>
                </c:pt>
                <c:pt idx="9">
                  <c:v>7.0264091920832578E-2</c:v>
                </c:pt>
                <c:pt idx="10">
                  <c:v>7.0691121098020157E-2</c:v>
                </c:pt>
                <c:pt idx="11">
                  <c:v>7.2483725588382578E-2</c:v>
                </c:pt>
              </c:numCache>
            </c:numRef>
          </c:val>
          <c:smooth val="0"/>
        </c:ser>
        <c:dLbls>
          <c:showLegendKey val="0"/>
          <c:showVal val="0"/>
          <c:showCatName val="0"/>
          <c:showSerName val="0"/>
          <c:showPercent val="0"/>
          <c:showBubbleSize val="0"/>
        </c:dLbls>
        <c:smooth val="0"/>
        <c:axId val="613443608"/>
        <c:axId val="613444000"/>
      </c:lineChart>
      <c:catAx>
        <c:axId val="613443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44000"/>
        <c:crosses val="autoZero"/>
        <c:auto val="1"/>
        <c:lblAlgn val="ctr"/>
        <c:lblOffset val="100"/>
        <c:noMultiLvlLbl val="0"/>
      </c:catAx>
      <c:valAx>
        <c:axId val="613444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43608"/>
        <c:crosses val="autoZero"/>
        <c:crossBetween val="between"/>
      </c:valAx>
      <c:spPr>
        <a:noFill/>
        <a:ln>
          <a:noFill/>
        </a:ln>
        <a:effectLst/>
      </c:spPr>
    </c:plotArea>
    <c:legend>
      <c:legendPos val="b"/>
      <c:layout>
        <c:manualLayout>
          <c:xMode val="edge"/>
          <c:yMode val="edge"/>
          <c:x val="6.8779309116450069E-2"/>
          <c:y val="2.2480465803843497E-2"/>
          <c:w val="0.89999993278689072"/>
          <c:h val="6.18107219356201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3534558180226E-2"/>
          <c:y val="0.12925762873889962"/>
          <c:w val="0.90914296596206068"/>
          <c:h val="0.73129732585343776"/>
        </c:manualLayout>
      </c:layout>
      <c:lineChart>
        <c:grouping val="standard"/>
        <c:varyColors val="0"/>
        <c:ser>
          <c:idx val="0"/>
          <c:order val="0"/>
          <c:tx>
            <c:strRef>
              <c:f>'Desempleo Sexo-Estudios'!$B$24</c:f>
              <c:strCache>
                <c:ptCount val="1"/>
                <c:pt idx="0">
                  <c:v>Enero</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Sexo-Estudios'!$B$25:$B$33</c:f>
              <c:numCache>
                <c:formatCode>0.00%</c:formatCode>
                <c:ptCount val="9"/>
                <c:pt idx="0">
                  <c:v>0.15698414535354704</c:v>
                </c:pt>
                <c:pt idx="1">
                  <c:v>0.27039694479805576</c:v>
                </c:pt>
                <c:pt idx="2">
                  <c:v>0.28249045249392429</c:v>
                </c:pt>
                <c:pt idx="3">
                  <c:v>1.0415461173475292E-3</c:v>
                </c:pt>
                <c:pt idx="4">
                  <c:v>6.4112949890059015E-2</c:v>
                </c:pt>
                <c:pt idx="5">
                  <c:v>7.2503182502025226E-2</c:v>
                </c:pt>
                <c:pt idx="6">
                  <c:v>4.7737530378428421E-2</c:v>
                </c:pt>
                <c:pt idx="7">
                  <c:v>5.8847355630135399E-2</c:v>
                </c:pt>
                <c:pt idx="8">
                  <c:v>4.588589283647726E-2</c:v>
                </c:pt>
              </c:numCache>
            </c:numRef>
          </c:val>
          <c:smooth val="0"/>
        </c:ser>
        <c:ser>
          <c:idx val="1"/>
          <c:order val="1"/>
          <c:tx>
            <c:strRef>
              <c:f>'Desempleo Sexo-Estudios'!$C$24</c:f>
              <c:strCache>
                <c:ptCount val="1"/>
                <c:pt idx="0">
                  <c:v>Febrero</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Sexo-Estudios'!$C$25:$C$33</c:f>
              <c:numCache>
                <c:formatCode>0.00%</c:formatCode>
                <c:ptCount val="9"/>
                <c:pt idx="0">
                  <c:v>0.15397523434787641</c:v>
                </c:pt>
                <c:pt idx="1">
                  <c:v>0.26652007869459554</c:v>
                </c:pt>
                <c:pt idx="2">
                  <c:v>0.27722485823400067</c:v>
                </c:pt>
                <c:pt idx="3">
                  <c:v>9.8368244416155545E-4</c:v>
                </c:pt>
                <c:pt idx="4">
                  <c:v>6.3765767850943178E-2</c:v>
                </c:pt>
                <c:pt idx="5">
                  <c:v>6.9957180881842385E-2</c:v>
                </c:pt>
                <c:pt idx="6">
                  <c:v>4.5828029163291283E-2</c:v>
                </c:pt>
                <c:pt idx="7">
                  <c:v>5.8789491956949429E-2</c:v>
                </c:pt>
                <c:pt idx="8">
                  <c:v>4.4786483045943758E-2</c:v>
                </c:pt>
              </c:numCache>
            </c:numRef>
          </c:val>
          <c:smooth val="0"/>
        </c:ser>
        <c:ser>
          <c:idx val="2"/>
          <c:order val="2"/>
          <c:tx>
            <c:strRef>
              <c:f>'Desempleo Sexo-Estudios'!$D$24</c:f>
              <c:strCache>
                <c:ptCount val="1"/>
                <c:pt idx="0">
                  <c:v>Marzo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Sexo-Estudios'!$D$25:$D$33</c:f>
              <c:numCache>
                <c:formatCode>0.00%</c:formatCode>
                <c:ptCount val="9"/>
                <c:pt idx="0">
                  <c:v>0.15223932415229718</c:v>
                </c:pt>
                <c:pt idx="1">
                  <c:v>0.2650734868649462</c:v>
                </c:pt>
                <c:pt idx="2">
                  <c:v>0.27444740192107397</c:v>
                </c:pt>
                <c:pt idx="3">
                  <c:v>8.1009142460363381E-4</c:v>
                </c:pt>
                <c:pt idx="4">
                  <c:v>6.2955676426339549E-2</c:v>
                </c:pt>
                <c:pt idx="5">
                  <c:v>6.897349843768083E-2</c:v>
                </c:pt>
                <c:pt idx="6">
                  <c:v>4.4786483045943758E-2</c:v>
                </c:pt>
                <c:pt idx="7">
                  <c:v>5.7632218493229949E-2</c:v>
                </c:pt>
                <c:pt idx="8">
                  <c:v>4.4555028353199862E-2</c:v>
                </c:pt>
              </c:numCache>
            </c:numRef>
          </c:val>
          <c:smooth val="0"/>
        </c:ser>
        <c:ser>
          <c:idx val="3"/>
          <c:order val="3"/>
          <c:tx>
            <c:strRef>
              <c:f>'Desempleo Sexo-Estudios'!$E$24</c:f>
              <c:strCache>
                <c:ptCount val="1"/>
                <c:pt idx="0">
                  <c:v>Abril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Sexo-Estudios'!$E$25:$E$33</c:f>
              <c:numCache>
                <c:formatCode>0.00%</c:formatCode>
                <c:ptCount val="9"/>
                <c:pt idx="0">
                  <c:v>0.14980904987848628</c:v>
                </c:pt>
                <c:pt idx="1">
                  <c:v>0.26038652933688233</c:v>
                </c:pt>
                <c:pt idx="2">
                  <c:v>0.26790880685105889</c:v>
                </c:pt>
                <c:pt idx="3">
                  <c:v>6.9436407823168615E-4</c:v>
                </c:pt>
                <c:pt idx="4">
                  <c:v>6.1682675616248121E-2</c:v>
                </c:pt>
                <c:pt idx="5">
                  <c:v>6.9320680476796667E-2</c:v>
                </c:pt>
                <c:pt idx="6">
                  <c:v>4.3166300196736486E-2</c:v>
                </c:pt>
                <c:pt idx="7">
                  <c:v>5.7169309107742157E-2</c:v>
                </c:pt>
                <c:pt idx="8">
                  <c:v>4.2182617752574932E-2</c:v>
                </c:pt>
              </c:numCache>
            </c:numRef>
          </c:val>
          <c:smooth val="0"/>
        </c:ser>
        <c:ser>
          <c:idx val="4"/>
          <c:order val="4"/>
          <c:tx>
            <c:strRef>
              <c:f>'Desempleo Sexo-Estudios'!$F$24</c:f>
              <c:strCache>
                <c:ptCount val="1"/>
                <c:pt idx="0">
                  <c:v>Mayo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Sexo-Estudios'!$F$25:$F$33</c:f>
              <c:numCache>
                <c:formatCode>0.00%</c:formatCode>
                <c:ptCount val="9"/>
                <c:pt idx="0">
                  <c:v>0.14570072908228215</c:v>
                </c:pt>
                <c:pt idx="1">
                  <c:v>0.25072329591482467</c:v>
                </c:pt>
                <c:pt idx="2">
                  <c:v>0.25755120935076958</c:v>
                </c:pt>
                <c:pt idx="3">
                  <c:v>7.5222775141766003E-4</c:v>
                </c:pt>
                <c:pt idx="4">
                  <c:v>5.9541719708367087E-2</c:v>
                </c:pt>
                <c:pt idx="5">
                  <c:v>6.7700497627589395E-2</c:v>
                </c:pt>
                <c:pt idx="6">
                  <c:v>4.2124754079388961E-2</c:v>
                </c:pt>
                <c:pt idx="7">
                  <c:v>5.6069899317208655E-2</c:v>
                </c:pt>
                <c:pt idx="8">
                  <c:v>4.1430390001157273E-2</c:v>
                </c:pt>
              </c:numCache>
            </c:numRef>
          </c:val>
          <c:smooth val="0"/>
        </c:ser>
        <c:ser>
          <c:idx val="5"/>
          <c:order val="5"/>
          <c:tx>
            <c:strRef>
              <c:f>'Desempleo Sexo-Estudios'!$G$24</c:f>
              <c:strCache>
                <c:ptCount val="1"/>
                <c:pt idx="0">
                  <c:v>Junio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Sexo-Estudios'!$G$25:$G$33</c:f>
              <c:numCache>
                <c:formatCode>0.00%</c:formatCode>
                <c:ptCount val="9"/>
                <c:pt idx="0">
                  <c:v>0.14384909154033099</c:v>
                </c:pt>
                <c:pt idx="1">
                  <c:v>0.24615206573313275</c:v>
                </c:pt>
                <c:pt idx="2">
                  <c:v>0.25089688693438261</c:v>
                </c:pt>
                <c:pt idx="3">
                  <c:v>6.3650040504571227E-4</c:v>
                </c:pt>
                <c:pt idx="4">
                  <c:v>5.6648536049068395E-2</c:v>
                </c:pt>
                <c:pt idx="5">
                  <c:v>6.3939358870501103E-2</c:v>
                </c:pt>
                <c:pt idx="6">
                  <c:v>4.0678162249739615E-2</c:v>
                </c:pt>
                <c:pt idx="7">
                  <c:v>5.2482351579678281E-2</c:v>
                </c:pt>
                <c:pt idx="8">
                  <c:v>4.0157389191065852E-2</c:v>
                </c:pt>
              </c:numCache>
            </c:numRef>
          </c:val>
          <c:smooth val="0"/>
        </c:ser>
        <c:ser>
          <c:idx val="6"/>
          <c:order val="6"/>
          <c:tx>
            <c:strRef>
              <c:f>'Desempleo Sexo-Estudios'!$H$24</c:f>
              <c:strCache>
                <c:ptCount val="1"/>
                <c:pt idx="0">
                  <c:v>Julio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Sexo-Estudios'!$H$25:$H$33</c:f>
              <c:numCache>
                <c:formatCode>0.00%</c:formatCode>
                <c:ptCount val="9"/>
                <c:pt idx="0">
                  <c:v>0.14309686378891331</c:v>
                </c:pt>
                <c:pt idx="1">
                  <c:v>0.24065501678046522</c:v>
                </c:pt>
                <c:pt idx="2">
                  <c:v>0.24487906492304132</c:v>
                </c:pt>
                <c:pt idx="3">
                  <c:v>7.5222775141766003E-4</c:v>
                </c:pt>
                <c:pt idx="4">
                  <c:v>5.4565443814373338E-2</c:v>
                </c:pt>
                <c:pt idx="5">
                  <c:v>5.803726420553177E-2</c:v>
                </c:pt>
                <c:pt idx="6">
                  <c:v>3.9289434093276239E-2</c:v>
                </c:pt>
                <c:pt idx="7">
                  <c:v>5.329244300428191E-2</c:v>
                </c:pt>
                <c:pt idx="8">
                  <c:v>4.6001620182849208E-2</c:v>
                </c:pt>
              </c:numCache>
            </c:numRef>
          </c:val>
          <c:smooth val="0"/>
        </c:ser>
        <c:ser>
          <c:idx val="7"/>
          <c:order val="7"/>
          <c:tx>
            <c:strRef>
              <c:f>'Desempleo Sexo-Estudios'!$I$24</c:f>
              <c:strCache>
                <c:ptCount val="1"/>
                <c:pt idx="0">
                  <c:v>Agosto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Sexo-Estudios'!$I$25:$I$33</c:f>
              <c:numCache>
                <c:formatCode>0.00%</c:formatCode>
                <c:ptCount val="9"/>
                <c:pt idx="0">
                  <c:v>0.14327045480847125</c:v>
                </c:pt>
                <c:pt idx="1">
                  <c:v>0.24499479226941326</c:v>
                </c:pt>
                <c:pt idx="2">
                  <c:v>0.24973961347066312</c:v>
                </c:pt>
                <c:pt idx="3">
                  <c:v>6.3650040504571227E-4</c:v>
                </c:pt>
                <c:pt idx="4">
                  <c:v>5.7285036454114105E-2</c:v>
                </c:pt>
                <c:pt idx="5">
                  <c:v>5.8615900937391503E-2</c:v>
                </c:pt>
                <c:pt idx="6">
                  <c:v>3.9636616132392083E-2</c:v>
                </c:pt>
                <c:pt idx="7">
                  <c:v>5.566485360490684E-2</c:v>
                </c:pt>
                <c:pt idx="8">
                  <c:v>4.7332484666126606E-2</c:v>
                </c:pt>
              </c:numCache>
            </c:numRef>
          </c:val>
          <c:smooth val="0"/>
        </c:ser>
        <c:ser>
          <c:idx val="8"/>
          <c:order val="8"/>
          <c:tx>
            <c:strRef>
              <c:f>'Desempleo Sexo-Estudios'!$J$24</c:f>
              <c:strCache>
                <c:ptCount val="1"/>
                <c:pt idx="0">
                  <c:v>Septiembre</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Sexo-Estudios'!$J$25:$J$33</c:f>
              <c:numCache>
                <c:formatCode>0.00%</c:formatCode>
                <c:ptCount val="9"/>
                <c:pt idx="0">
                  <c:v>0.14384909154033099</c:v>
                </c:pt>
                <c:pt idx="1">
                  <c:v>0.2458048836940169</c:v>
                </c:pt>
                <c:pt idx="2">
                  <c:v>0.25818770975581529</c:v>
                </c:pt>
                <c:pt idx="3">
                  <c:v>8.1009142460363381E-4</c:v>
                </c:pt>
                <c:pt idx="4">
                  <c:v>6.0583265825714619E-2</c:v>
                </c:pt>
                <c:pt idx="5">
                  <c:v>6.1914130308992017E-2</c:v>
                </c:pt>
                <c:pt idx="6">
                  <c:v>4.3339891216294411E-2</c:v>
                </c:pt>
                <c:pt idx="7">
                  <c:v>5.7863673185973845E-2</c:v>
                </c:pt>
                <c:pt idx="8">
                  <c:v>4.3687073255410255E-2</c:v>
                </c:pt>
              </c:numCache>
            </c:numRef>
          </c:val>
          <c:smooth val="0"/>
        </c:ser>
        <c:ser>
          <c:idx val="9"/>
          <c:order val="9"/>
          <c:tx>
            <c:strRef>
              <c:f>'Desempleo Sexo-Estudios'!$K$24</c:f>
              <c:strCache>
                <c:ptCount val="1"/>
                <c:pt idx="0">
                  <c:v>Octubre</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Sexo-Estudios'!$K$25:$K$33</c:f>
              <c:numCache>
                <c:formatCode>0.00%</c:formatCode>
                <c:ptCount val="9"/>
                <c:pt idx="0">
                  <c:v>0.14546927438953824</c:v>
                </c:pt>
                <c:pt idx="1">
                  <c:v>0.2572618909848397</c:v>
                </c:pt>
                <c:pt idx="2">
                  <c:v>0.27016549010531188</c:v>
                </c:pt>
                <c:pt idx="3">
                  <c:v>1.157273463719477E-3</c:v>
                </c:pt>
                <c:pt idx="4">
                  <c:v>6.5328087026964465E-2</c:v>
                </c:pt>
                <c:pt idx="5">
                  <c:v>7.1345909038305746E-2</c:v>
                </c:pt>
                <c:pt idx="6">
                  <c:v>4.5654438143733364E-2</c:v>
                </c:pt>
                <c:pt idx="7">
                  <c:v>6.2666358060409669E-2</c:v>
                </c:pt>
                <c:pt idx="8">
                  <c:v>4.2819118157620649E-2</c:v>
                </c:pt>
              </c:numCache>
            </c:numRef>
          </c:val>
          <c:smooth val="0"/>
        </c:ser>
        <c:ser>
          <c:idx val="10"/>
          <c:order val="10"/>
          <c:tx>
            <c:strRef>
              <c:f>'Desempleo Sexo-Estudios'!$L$24</c:f>
              <c:strCache>
                <c:ptCount val="1"/>
                <c:pt idx="0">
                  <c:v>Noviembre</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Sexo-Estudios'!$L$25:$L$33</c:f>
              <c:numCache>
                <c:formatCode>0.00%</c:formatCode>
                <c:ptCount val="9"/>
                <c:pt idx="0">
                  <c:v>0.14610577479458395</c:v>
                </c:pt>
                <c:pt idx="1">
                  <c:v>0.25992361995139451</c:v>
                </c:pt>
                <c:pt idx="2">
                  <c:v>0.26848744358291865</c:v>
                </c:pt>
                <c:pt idx="3">
                  <c:v>1.099409790533503E-3</c:v>
                </c:pt>
                <c:pt idx="4">
                  <c:v>6.2955676426339549E-2</c:v>
                </c:pt>
                <c:pt idx="5">
                  <c:v>6.897349843768083E-2</c:v>
                </c:pt>
                <c:pt idx="6">
                  <c:v>4.472861937275778E-2</c:v>
                </c:pt>
                <c:pt idx="7">
                  <c:v>5.9194537669251243E-2</c:v>
                </c:pt>
                <c:pt idx="8">
                  <c:v>4.1314662654785325E-2</c:v>
                </c:pt>
              </c:numCache>
            </c:numRef>
          </c:val>
          <c:smooth val="0"/>
        </c:ser>
        <c:ser>
          <c:idx val="11"/>
          <c:order val="11"/>
          <c:tx>
            <c:strRef>
              <c:f>'Desempleo Sexo-Estudios'!$M$24</c:f>
              <c:strCache>
                <c:ptCount val="1"/>
                <c:pt idx="0">
                  <c:v>Diciembre</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cat>
            <c:strRef>
              <c:f>'Desempleo Sexo-Estudios'!$A$25:$A$33</c:f>
              <c:strCache>
                <c:ptCount val="9"/>
                <c:pt idx="0">
                  <c:v>Sin Estudios</c:v>
                </c:pt>
                <c:pt idx="1">
                  <c:v>Primaria</c:v>
                </c:pt>
                <c:pt idx="2">
                  <c:v>ESO</c:v>
                </c:pt>
                <c:pt idx="3">
                  <c:v>Insercion Laboral</c:v>
                </c:pt>
                <c:pt idx="4">
                  <c:v>Bto.</c:v>
                </c:pt>
                <c:pt idx="5">
                  <c:v>FP GM</c:v>
                </c:pt>
                <c:pt idx="6">
                  <c:v>FP GS</c:v>
                </c:pt>
                <c:pt idx="7">
                  <c:v>Grado</c:v>
                </c:pt>
                <c:pt idx="8">
                  <c:v>Master y Ddo</c:v>
                </c:pt>
              </c:strCache>
            </c:strRef>
          </c:cat>
          <c:val>
            <c:numRef>
              <c:f>'Desempleo Sexo-Estudios'!$M$25:$M$33</c:f>
              <c:numCache>
                <c:formatCode>0.00%</c:formatCode>
                <c:ptCount val="9"/>
                <c:pt idx="0">
                  <c:v>0.14529568336998033</c:v>
                </c:pt>
                <c:pt idx="1">
                  <c:v>0.25541025344288854</c:v>
                </c:pt>
                <c:pt idx="2">
                  <c:v>0.26281680361069321</c:v>
                </c:pt>
                <c:pt idx="3">
                  <c:v>1.0415461173475292E-3</c:v>
                </c:pt>
                <c:pt idx="4">
                  <c:v>6.0178220113412798E-2</c:v>
                </c:pt>
                <c:pt idx="5">
                  <c:v>6.4055086216873044E-2</c:v>
                </c:pt>
                <c:pt idx="6">
                  <c:v>4.2761254484434671E-2</c:v>
                </c:pt>
                <c:pt idx="7">
                  <c:v>5.329244300428191E-2</c:v>
                </c:pt>
                <c:pt idx="8">
                  <c:v>3.9578752459206112E-2</c:v>
                </c:pt>
              </c:numCache>
            </c:numRef>
          </c:val>
          <c:smooth val="0"/>
        </c:ser>
        <c:dLbls>
          <c:showLegendKey val="0"/>
          <c:showVal val="0"/>
          <c:showCatName val="0"/>
          <c:showSerName val="0"/>
          <c:showPercent val="0"/>
          <c:showBubbleSize val="0"/>
        </c:dLbls>
        <c:smooth val="0"/>
        <c:axId val="613437336"/>
        <c:axId val="476058264"/>
      </c:lineChart>
      <c:catAx>
        <c:axId val="6134373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8264"/>
        <c:crosses val="autoZero"/>
        <c:auto val="1"/>
        <c:lblAlgn val="ctr"/>
        <c:lblOffset val="100"/>
        <c:noMultiLvlLbl val="0"/>
      </c:catAx>
      <c:valAx>
        <c:axId val="476058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13437336"/>
        <c:crosses val="autoZero"/>
        <c:crossBetween val="between"/>
        <c:majorUnit val="5.000000000000001E-2"/>
      </c:valAx>
      <c:spPr>
        <a:noFill/>
        <a:ln>
          <a:noFill/>
        </a:ln>
        <a:effectLst/>
      </c:spPr>
    </c:plotArea>
    <c:legend>
      <c:legendPos val="b"/>
      <c:layout>
        <c:manualLayout>
          <c:xMode val="edge"/>
          <c:yMode val="edge"/>
          <c:x val="1.8201903866494305E-3"/>
          <c:y val="6.3887700938341611E-3"/>
          <c:w val="0.99237951972421357"/>
          <c:h val="9.47826889051009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9655692644719E-2"/>
          <c:y val="0.13976019664208642"/>
          <c:w val="0.92214465317819516"/>
          <c:h val="0.71530025413489984"/>
        </c:manualLayout>
      </c:layout>
      <c:lineChart>
        <c:grouping val="standard"/>
        <c:varyColors val="0"/>
        <c:ser>
          <c:idx val="0"/>
          <c:order val="0"/>
          <c:tx>
            <c:strRef>
              <c:f>'Desempleo Sectores-Sexo'!$A$35</c:f>
              <c:strCache>
                <c:ptCount val="1"/>
                <c:pt idx="0">
                  <c:v>Industria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Sectores-Sexo'!$B$35:$M$35</c:f>
              <c:numCache>
                <c:formatCode>0.00%</c:formatCode>
                <c:ptCount val="12"/>
                <c:pt idx="0">
                  <c:v>4.5596574470547394E-2</c:v>
                </c:pt>
                <c:pt idx="1">
                  <c:v>4.4786483045943758E-2</c:v>
                </c:pt>
                <c:pt idx="2">
                  <c:v>4.3339891216294411E-2</c:v>
                </c:pt>
                <c:pt idx="3">
                  <c:v>4.3108436523550515E-2</c:v>
                </c:pt>
                <c:pt idx="4">
                  <c:v>4.1835435713459088E-2</c:v>
                </c:pt>
                <c:pt idx="5">
                  <c:v>3.911584307371832E-2</c:v>
                </c:pt>
                <c:pt idx="6">
                  <c:v>3.5933341048489761E-2</c:v>
                </c:pt>
                <c:pt idx="7">
                  <c:v>3.5875477375303784E-2</c:v>
                </c:pt>
                <c:pt idx="8">
                  <c:v>3.9752343478764031E-2</c:v>
                </c:pt>
                <c:pt idx="9">
                  <c:v>4.3802800601782203E-2</c:v>
                </c:pt>
                <c:pt idx="10">
                  <c:v>4.2587663464876753E-2</c:v>
                </c:pt>
                <c:pt idx="11">
                  <c:v>4.2124754079388961E-2</c:v>
                </c:pt>
              </c:numCache>
            </c:numRef>
          </c:val>
          <c:smooth val="0"/>
        </c:ser>
        <c:ser>
          <c:idx val="1"/>
          <c:order val="1"/>
          <c:tx>
            <c:strRef>
              <c:f>'Desempleo Sectores-Sexo'!$A$36</c:f>
              <c:strCache>
                <c:ptCount val="1"/>
                <c:pt idx="0">
                  <c:v>Agricultura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Sectores-Sexo'!$B$36:$M$36</c:f>
              <c:numCache>
                <c:formatCode>0.00%</c:formatCode>
                <c:ptCount val="12"/>
                <c:pt idx="0">
                  <c:v>6.6196042124754079E-2</c:v>
                </c:pt>
                <c:pt idx="1">
                  <c:v>6.3765767850943178E-2</c:v>
                </c:pt>
                <c:pt idx="2">
                  <c:v>6.3707904177757207E-2</c:v>
                </c:pt>
                <c:pt idx="3">
                  <c:v>6.0583265825714619E-2</c:v>
                </c:pt>
                <c:pt idx="4">
                  <c:v>5.4796898507117234E-2</c:v>
                </c:pt>
                <c:pt idx="5">
                  <c:v>5.5201944219419048E-2</c:v>
                </c:pt>
                <c:pt idx="6">
                  <c:v>5.7053581761370209E-2</c:v>
                </c:pt>
                <c:pt idx="7">
                  <c:v>6.1914130308992017E-2</c:v>
                </c:pt>
                <c:pt idx="8">
                  <c:v>6.3997222543687074E-2</c:v>
                </c:pt>
                <c:pt idx="9">
                  <c:v>6.6369633144312004E-2</c:v>
                </c:pt>
                <c:pt idx="10">
                  <c:v>6.6080314778382138E-2</c:v>
                </c:pt>
                <c:pt idx="11">
                  <c:v>6.4055086216873044E-2</c:v>
                </c:pt>
              </c:numCache>
            </c:numRef>
          </c:val>
          <c:smooth val="0"/>
        </c:ser>
        <c:ser>
          <c:idx val="2"/>
          <c:order val="2"/>
          <c:tx>
            <c:strRef>
              <c:f>'Desempleo Sectores-Sexo'!$A$37</c:f>
              <c:strCache>
                <c:ptCount val="1"/>
                <c:pt idx="0">
                  <c:v>Servicios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Sectores-Sexo'!$B$37:$M$37</c:f>
              <c:numCache>
                <c:formatCode>0.00%</c:formatCode>
                <c:ptCount val="12"/>
                <c:pt idx="0">
                  <c:v>0.58592755468117119</c:v>
                </c:pt>
                <c:pt idx="1">
                  <c:v>0.57412336535123254</c:v>
                </c:pt>
                <c:pt idx="2">
                  <c:v>0.57198240944335144</c:v>
                </c:pt>
                <c:pt idx="3">
                  <c:v>0.55821085522508973</c:v>
                </c:pt>
                <c:pt idx="4">
                  <c:v>0.54090961694248352</c:v>
                </c:pt>
                <c:pt idx="5">
                  <c:v>0.52059946765420673</c:v>
                </c:pt>
                <c:pt idx="6">
                  <c:v>0.51313505381321611</c:v>
                </c:pt>
                <c:pt idx="7">
                  <c:v>0.52285615090845972</c:v>
                </c:pt>
                <c:pt idx="8">
                  <c:v>0.52794815414882534</c:v>
                </c:pt>
                <c:pt idx="9">
                  <c:v>0.5627242217335956</c:v>
                </c:pt>
                <c:pt idx="10">
                  <c:v>0.56139335725031825</c:v>
                </c:pt>
                <c:pt idx="11">
                  <c:v>0.53674343247309342</c:v>
                </c:pt>
              </c:numCache>
            </c:numRef>
          </c:val>
          <c:smooth val="0"/>
        </c:ser>
        <c:ser>
          <c:idx val="3"/>
          <c:order val="3"/>
          <c:tx>
            <c:strRef>
              <c:f>'Desempleo Sectores-Sexo'!$A$38</c:f>
              <c:strCache>
                <c:ptCount val="1"/>
                <c:pt idx="0">
                  <c:v>Construcción</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Sectores-Sexo'!$B$38:$M$38</c:f>
              <c:numCache>
                <c:formatCode>0.00%</c:formatCode>
                <c:ptCount val="12"/>
                <c:pt idx="0">
                  <c:v>7.5627820854067815E-2</c:v>
                </c:pt>
                <c:pt idx="1">
                  <c:v>7.3197546580256914E-2</c:v>
                </c:pt>
                <c:pt idx="2">
                  <c:v>6.9436407823168608E-2</c:v>
                </c:pt>
                <c:pt idx="3">
                  <c:v>6.8799907418122905E-2</c:v>
                </c:pt>
                <c:pt idx="4">
                  <c:v>6.4517995602360836E-2</c:v>
                </c:pt>
                <c:pt idx="5">
                  <c:v>6.4402268255988895E-2</c:v>
                </c:pt>
                <c:pt idx="6">
                  <c:v>6.1046175211202404E-2</c:v>
                </c:pt>
                <c:pt idx="7">
                  <c:v>6.3187131119083445E-2</c:v>
                </c:pt>
                <c:pt idx="8">
                  <c:v>6.1798402962620069E-2</c:v>
                </c:pt>
                <c:pt idx="9">
                  <c:v>6.2782085406781624E-2</c:v>
                </c:pt>
                <c:pt idx="10">
                  <c:v>6.1566948269876173E-2</c:v>
                </c:pt>
                <c:pt idx="11">
                  <c:v>6.3302858465455386E-2</c:v>
                </c:pt>
              </c:numCache>
            </c:numRef>
          </c:val>
          <c:smooth val="0"/>
        </c:ser>
        <c:ser>
          <c:idx val="4"/>
          <c:order val="4"/>
          <c:tx>
            <c:strRef>
              <c:f>'Desempleo Sectores-Sexo'!$A$39</c:f>
              <c:strCache>
                <c:ptCount val="1"/>
                <c:pt idx="0">
                  <c:v>Admón. Pública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Sectores-Sexo'!$B$39:$M$39</c:f>
              <c:numCache>
                <c:formatCode>0.00%</c:formatCode>
                <c:ptCount val="12"/>
                <c:pt idx="0">
                  <c:v>0.13650040504571231</c:v>
                </c:pt>
                <c:pt idx="1">
                  <c:v>0.13534313158199282</c:v>
                </c:pt>
                <c:pt idx="2">
                  <c:v>0.13233422057632219</c:v>
                </c:pt>
                <c:pt idx="3">
                  <c:v>0.13025112834162714</c:v>
                </c:pt>
                <c:pt idx="4">
                  <c:v>0.12637426223816689</c:v>
                </c:pt>
                <c:pt idx="5">
                  <c:v>0.1259113528526791</c:v>
                </c:pt>
                <c:pt idx="6">
                  <c:v>0.1241175789839139</c:v>
                </c:pt>
                <c:pt idx="7">
                  <c:v>0.12492767040851753</c:v>
                </c:pt>
                <c:pt idx="8">
                  <c:v>0.13036685568799908</c:v>
                </c:pt>
                <c:pt idx="9">
                  <c:v>0.13169772017127648</c:v>
                </c:pt>
                <c:pt idx="10">
                  <c:v>0.12892026385834973</c:v>
                </c:pt>
                <c:pt idx="11">
                  <c:v>0.13135053813216063</c:v>
                </c:pt>
              </c:numCache>
            </c:numRef>
          </c:val>
          <c:smooth val="0"/>
        </c:ser>
        <c:ser>
          <c:idx val="5"/>
          <c:order val="5"/>
          <c:tx>
            <c:strRef>
              <c:f>'Desempleo Sectores-Sexo'!$A$40</c:f>
              <c:strCache>
                <c:ptCount val="1"/>
                <c:pt idx="0">
                  <c:v>Sin Empleo Anterior</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'Desempleo Sectores-Sexo'!$B$34:$M$34</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'Desempleo Sectores-Sexo'!$B$40:$M$40</c:f>
              <c:numCache>
                <c:formatCode>0.00%</c:formatCode>
                <c:ptCount val="12"/>
                <c:pt idx="0">
                  <c:v>9.0151602823747248E-2</c:v>
                </c:pt>
                <c:pt idx="1">
                  <c:v>9.061451220923504E-2</c:v>
                </c:pt>
                <c:pt idx="2">
                  <c:v>9.0672375882421011E-2</c:v>
                </c:pt>
                <c:pt idx="3">
                  <c:v>9.1366739960652699E-2</c:v>
                </c:pt>
                <c:pt idx="4">
                  <c:v>9.3160513829417896E-2</c:v>
                </c:pt>
                <c:pt idx="5">
                  <c:v>9.0209466496933219E-2</c:v>
                </c:pt>
                <c:pt idx="6">
                  <c:v>8.9283647725957649E-2</c:v>
                </c:pt>
                <c:pt idx="7">
                  <c:v>8.8415692628168036E-2</c:v>
                </c:pt>
                <c:pt idx="8">
                  <c:v>9.2176831385256341E-2</c:v>
                </c:pt>
                <c:pt idx="9">
                  <c:v>9.4491378312695287E-2</c:v>
                </c:pt>
                <c:pt idx="10">
                  <c:v>9.2234695058442312E-2</c:v>
                </c:pt>
                <c:pt idx="11">
                  <c:v>8.6853373452146748E-2</c:v>
                </c:pt>
              </c:numCache>
            </c:numRef>
          </c:val>
          <c:smooth val="0"/>
        </c:ser>
        <c:dLbls>
          <c:showLegendKey val="0"/>
          <c:showVal val="0"/>
          <c:showCatName val="0"/>
          <c:showSerName val="0"/>
          <c:showPercent val="0"/>
          <c:showBubbleSize val="0"/>
        </c:dLbls>
        <c:smooth val="0"/>
        <c:axId val="476049248"/>
        <c:axId val="476053952"/>
      </c:lineChart>
      <c:catAx>
        <c:axId val="4760492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3952"/>
        <c:crosses val="autoZero"/>
        <c:auto val="1"/>
        <c:lblAlgn val="ctr"/>
        <c:lblOffset val="100"/>
        <c:noMultiLvlLbl val="0"/>
      </c:catAx>
      <c:valAx>
        <c:axId val="476053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49248"/>
        <c:crosses val="autoZero"/>
        <c:crossBetween val="between"/>
      </c:valAx>
      <c:spPr>
        <a:noFill/>
        <a:ln>
          <a:noFill/>
        </a:ln>
        <a:effectLst/>
      </c:spPr>
    </c:plotArea>
    <c:legend>
      <c:legendPos val="b"/>
      <c:layout>
        <c:manualLayout>
          <c:xMode val="edge"/>
          <c:yMode val="edge"/>
          <c:x val="1.1179862359724719E-2"/>
          <c:y val="5.2760071657709207E-4"/>
          <c:w val="0.98813896294459258"/>
          <c:h val="0.114816314627338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64156403526489E-2"/>
          <c:y val="5.3053751842663512E-2"/>
          <c:w val="0.92318069856652551"/>
          <c:h val="0.6257361665408262"/>
        </c:manualLayout>
      </c:layout>
      <c:barChart>
        <c:barDir val="col"/>
        <c:grouping val="percentStacked"/>
        <c:varyColors val="0"/>
        <c:ser>
          <c:idx val="0"/>
          <c:order val="0"/>
          <c:tx>
            <c:strRef>
              <c:f>'Ocupaciones más demandadas'!$D$9</c:f>
              <c:strCache>
                <c:ptCount val="1"/>
                <c:pt idx="0">
                  <c:v>% Hombres de Ocupación</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'Ocupaciones más demandadas'!$B$10:$B$19</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'Ocupaciones más demandadas'!$D$10:$D$19</c:f>
              <c:numCache>
                <c:formatCode>0.00%</c:formatCode>
                <c:ptCount val="10"/>
                <c:pt idx="0">
                  <c:v>8.4126927085205014E-2</c:v>
                </c:pt>
                <c:pt idx="1">
                  <c:v>0.18737502272314124</c:v>
                </c:pt>
                <c:pt idx="2">
                  <c:v>0.25561554355795507</c:v>
                </c:pt>
                <c:pt idx="3">
                  <c:v>0.61947222556934567</c:v>
                </c:pt>
                <c:pt idx="4">
                  <c:v>0.98302872062663182</c:v>
                </c:pt>
                <c:pt idx="5">
                  <c:v>0.65501711403350749</c:v>
                </c:pt>
                <c:pt idx="6">
                  <c:v>0.96064349324906639</c:v>
                </c:pt>
                <c:pt idx="7">
                  <c:v>0.99519846350832264</c:v>
                </c:pt>
                <c:pt idx="8">
                  <c:v>0.73869704521181911</c:v>
                </c:pt>
                <c:pt idx="9">
                  <c:v>0.27073365231259966</c:v>
                </c:pt>
              </c:numCache>
            </c:numRef>
          </c:val>
        </c:ser>
        <c:ser>
          <c:idx val="1"/>
          <c:order val="1"/>
          <c:tx>
            <c:strRef>
              <c:f>'Ocupaciones más demandadas'!$F$9</c:f>
              <c:strCache>
                <c:ptCount val="1"/>
                <c:pt idx="0">
                  <c:v>% Mujeres de ocupación</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'Ocupaciones más demandadas'!$B$10:$B$19</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'Ocupaciones más demandadas'!$F$10:$F$19</c:f>
              <c:numCache>
                <c:formatCode>0.00%</c:formatCode>
                <c:ptCount val="10"/>
                <c:pt idx="0">
                  <c:v>0.91587307291479503</c:v>
                </c:pt>
                <c:pt idx="1">
                  <c:v>0.81262497727685878</c:v>
                </c:pt>
                <c:pt idx="2">
                  <c:v>0.74438445644204487</c:v>
                </c:pt>
                <c:pt idx="3">
                  <c:v>0.38052777443065428</c:v>
                </c:pt>
                <c:pt idx="4">
                  <c:v>1.6971279373368148E-2</c:v>
                </c:pt>
                <c:pt idx="5">
                  <c:v>0.34498288596649251</c:v>
                </c:pt>
                <c:pt idx="6">
                  <c:v>3.9356506750933641E-2</c:v>
                </c:pt>
                <c:pt idx="7">
                  <c:v>4.8015364916773363E-3</c:v>
                </c:pt>
                <c:pt idx="8">
                  <c:v>0.26130295478818083</c:v>
                </c:pt>
                <c:pt idx="9">
                  <c:v>0.72926634768740028</c:v>
                </c:pt>
              </c:numCache>
            </c:numRef>
          </c:val>
        </c:ser>
        <c:dLbls>
          <c:showLegendKey val="0"/>
          <c:showVal val="0"/>
          <c:showCatName val="0"/>
          <c:showSerName val="0"/>
          <c:showPercent val="0"/>
          <c:showBubbleSize val="0"/>
        </c:dLbls>
        <c:gapWidth val="50"/>
        <c:overlap val="100"/>
        <c:axId val="476044152"/>
        <c:axId val="476044936"/>
      </c:barChart>
      <c:catAx>
        <c:axId val="47604415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44936"/>
        <c:crosses val="autoZero"/>
        <c:auto val="1"/>
        <c:lblAlgn val="ctr"/>
        <c:lblOffset val="100"/>
        <c:noMultiLvlLbl val="0"/>
      </c:catAx>
      <c:valAx>
        <c:axId val="47604493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44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2250310816408E-2"/>
          <c:y val="0.15063443600162224"/>
          <c:w val="0.93517129437767643"/>
          <c:h val="0.51921489405661025"/>
        </c:manualLayout>
      </c:layout>
      <c:lineChart>
        <c:grouping val="standard"/>
        <c:varyColors val="0"/>
        <c:ser>
          <c:idx val="0"/>
          <c:order val="0"/>
          <c:tx>
            <c:strRef>
              <c:f>'Evolucion ocupacns + demandadas'!$B$22</c:f>
              <c:strCache>
                <c:ptCount val="1"/>
                <c:pt idx="0">
                  <c:v>Enero</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demandadas'!$B$23:$B$32</c:f>
              <c:numCache>
                <c:formatCode>#,##0</c:formatCode>
                <c:ptCount val="10"/>
                <c:pt idx="0">
                  <c:v>2408</c:v>
                </c:pt>
                <c:pt idx="1">
                  <c:v>1872</c:v>
                </c:pt>
                <c:pt idx="2">
                  <c:v>1327</c:v>
                </c:pt>
                <c:pt idx="3">
                  <c:v>736</c:v>
                </c:pt>
                <c:pt idx="4">
                  <c:v>656</c:v>
                </c:pt>
                <c:pt idx="5">
                  <c:v>488</c:v>
                </c:pt>
                <c:pt idx="6">
                  <c:v>306</c:v>
                </c:pt>
                <c:pt idx="7">
                  <c:v>296</c:v>
                </c:pt>
                <c:pt idx="8">
                  <c:v>260</c:v>
                </c:pt>
                <c:pt idx="9">
                  <c:v>220</c:v>
                </c:pt>
              </c:numCache>
            </c:numRef>
          </c:val>
          <c:smooth val="0"/>
        </c:ser>
        <c:ser>
          <c:idx val="1"/>
          <c:order val="1"/>
          <c:tx>
            <c:strRef>
              <c:f>'Evolucion ocupacns + demandadas'!$C$22</c:f>
              <c:strCache>
                <c:ptCount val="1"/>
                <c:pt idx="0">
                  <c:v>Febrero</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demandadas'!$C$23:$C$32</c:f>
              <c:numCache>
                <c:formatCode>#,##0</c:formatCode>
                <c:ptCount val="10"/>
                <c:pt idx="0">
                  <c:v>2388</c:v>
                </c:pt>
                <c:pt idx="1">
                  <c:v>1869</c:v>
                </c:pt>
                <c:pt idx="2">
                  <c:v>1301</c:v>
                </c:pt>
                <c:pt idx="3">
                  <c:v>702</c:v>
                </c:pt>
                <c:pt idx="4">
                  <c:v>634</c:v>
                </c:pt>
                <c:pt idx="5">
                  <c:v>472</c:v>
                </c:pt>
                <c:pt idx="6">
                  <c:v>307</c:v>
                </c:pt>
                <c:pt idx="7">
                  <c:v>286</c:v>
                </c:pt>
                <c:pt idx="8">
                  <c:v>252</c:v>
                </c:pt>
                <c:pt idx="9">
                  <c:v>216</c:v>
                </c:pt>
              </c:numCache>
            </c:numRef>
          </c:val>
          <c:smooth val="0"/>
        </c:ser>
        <c:ser>
          <c:idx val="2"/>
          <c:order val="2"/>
          <c:tx>
            <c:strRef>
              <c:f>'Evolucion ocupacns + demandadas'!$D$22</c:f>
              <c:strCache>
                <c:ptCount val="1"/>
                <c:pt idx="0">
                  <c:v>Marzo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demandadas'!$D$23:$D$32</c:f>
              <c:numCache>
                <c:formatCode>#,##0</c:formatCode>
                <c:ptCount val="10"/>
                <c:pt idx="0">
                  <c:v>2387</c:v>
                </c:pt>
                <c:pt idx="1">
                  <c:v>1876</c:v>
                </c:pt>
                <c:pt idx="2">
                  <c:v>1271</c:v>
                </c:pt>
                <c:pt idx="3">
                  <c:v>699</c:v>
                </c:pt>
                <c:pt idx="4">
                  <c:v>614</c:v>
                </c:pt>
                <c:pt idx="5">
                  <c:v>467</c:v>
                </c:pt>
                <c:pt idx="6">
                  <c:v>288</c:v>
                </c:pt>
                <c:pt idx="7">
                  <c:v>264</c:v>
                </c:pt>
                <c:pt idx="8">
                  <c:v>256</c:v>
                </c:pt>
                <c:pt idx="9">
                  <c:v>213</c:v>
                </c:pt>
              </c:numCache>
            </c:numRef>
          </c:val>
          <c:smooth val="0"/>
        </c:ser>
        <c:ser>
          <c:idx val="3"/>
          <c:order val="3"/>
          <c:tx>
            <c:strRef>
              <c:f>'Evolucion ocupacns + demandadas'!$E$22</c:f>
              <c:strCache>
                <c:ptCount val="1"/>
                <c:pt idx="0">
                  <c:v>Abril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demandadas'!$E$23:$E$32</c:f>
              <c:numCache>
                <c:formatCode>#,##0</c:formatCode>
                <c:ptCount val="10"/>
                <c:pt idx="0">
                  <c:v>2362</c:v>
                </c:pt>
                <c:pt idx="1">
                  <c:v>1858</c:v>
                </c:pt>
                <c:pt idx="2">
                  <c:v>1259</c:v>
                </c:pt>
                <c:pt idx="3">
                  <c:v>713</c:v>
                </c:pt>
                <c:pt idx="4">
                  <c:v>581</c:v>
                </c:pt>
                <c:pt idx="5">
                  <c:v>464</c:v>
                </c:pt>
                <c:pt idx="6">
                  <c:v>277</c:v>
                </c:pt>
                <c:pt idx="7">
                  <c:v>258</c:v>
                </c:pt>
                <c:pt idx="8">
                  <c:v>237</c:v>
                </c:pt>
                <c:pt idx="9">
                  <c:v>212</c:v>
                </c:pt>
              </c:numCache>
            </c:numRef>
          </c:val>
          <c:smooth val="0"/>
        </c:ser>
        <c:ser>
          <c:idx val="4"/>
          <c:order val="4"/>
          <c:tx>
            <c:strRef>
              <c:f>'Evolucion ocupacns + demandadas'!$F$22</c:f>
              <c:strCache>
                <c:ptCount val="1"/>
                <c:pt idx="0">
                  <c:v>Mayo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demandadas'!$F$23:$F$32</c:f>
              <c:numCache>
                <c:formatCode>#,##0</c:formatCode>
                <c:ptCount val="10"/>
                <c:pt idx="0">
                  <c:v>2331</c:v>
                </c:pt>
                <c:pt idx="1">
                  <c:v>1811</c:v>
                </c:pt>
                <c:pt idx="2">
                  <c:v>1220</c:v>
                </c:pt>
                <c:pt idx="3">
                  <c:v>685</c:v>
                </c:pt>
                <c:pt idx="4">
                  <c:v>561</c:v>
                </c:pt>
                <c:pt idx="5">
                  <c:v>444</c:v>
                </c:pt>
                <c:pt idx="6">
                  <c:v>270</c:v>
                </c:pt>
                <c:pt idx="7">
                  <c:v>245</c:v>
                </c:pt>
                <c:pt idx="8">
                  <c:v>225</c:v>
                </c:pt>
                <c:pt idx="9">
                  <c:v>207</c:v>
                </c:pt>
              </c:numCache>
            </c:numRef>
          </c:val>
          <c:smooth val="0"/>
        </c:ser>
        <c:ser>
          <c:idx val="5"/>
          <c:order val="5"/>
          <c:tx>
            <c:strRef>
              <c:f>'Evolucion ocupacns + demandadas'!$G$22</c:f>
              <c:strCache>
                <c:ptCount val="1"/>
                <c:pt idx="0">
                  <c:v>Junio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demandadas'!$G$23:$G$32</c:f>
              <c:numCache>
                <c:formatCode>#,##0</c:formatCode>
                <c:ptCount val="10"/>
                <c:pt idx="0">
                  <c:v>2305</c:v>
                </c:pt>
                <c:pt idx="1">
                  <c:v>1744</c:v>
                </c:pt>
                <c:pt idx="2">
                  <c:v>1197</c:v>
                </c:pt>
                <c:pt idx="3">
                  <c:v>675</c:v>
                </c:pt>
                <c:pt idx="4">
                  <c:v>564</c:v>
                </c:pt>
                <c:pt idx="5">
                  <c:v>435</c:v>
                </c:pt>
                <c:pt idx="6">
                  <c:v>270</c:v>
                </c:pt>
                <c:pt idx="7">
                  <c:v>248</c:v>
                </c:pt>
                <c:pt idx="8">
                  <c:v>210</c:v>
                </c:pt>
                <c:pt idx="9">
                  <c:v>195</c:v>
                </c:pt>
              </c:numCache>
            </c:numRef>
          </c:val>
          <c:smooth val="0"/>
        </c:ser>
        <c:ser>
          <c:idx val="6"/>
          <c:order val="6"/>
          <c:tx>
            <c:strRef>
              <c:f>'Evolucion ocupacns + demandadas'!$H$22</c:f>
              <c:strCache>
                <c:ptCount val="1"/>
                <c:pt idx="0">
                  <c:v>Julio</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demandadas'!$H$23:$H$32</c:f>
              <c:numCache>
                <c:formatCode>#,##0</c:formatCode>
                <c:ptCount val="10"/>
                <c:pt idx="0">
                  <c:v>2258</c:v>
                </c:pt>
                <c:pt idx="1">
                  <c:v>1744</c:v>
                </c:pt>
                <c:pt idx="2">
                  <c:v>1168</c:v>
                </c:pt>
                <c:pt idx="3">
                  <c:v>661</c:v>
                </c:pt>
                <c:pt idx="4">
                  <c:v>522</c:v>
                </c:pt>
                <c:pt idx="5">
                  <c:v>430</c:v>
                </c:pt>
                <c:pt idx="6">
                  <c:v>268</c:v>
                </c:pt>
                <c:pt idx="7">
                  <c:v>245</c:v>
                </c:pt>
                <c:pt idx="8">
                  <c:v>200</c:v>
                </c:pt>
                <c:pt idx="9">
                  <c:v>200</c:v>
                </c:pt>
              </c:numCache>
            </c:numRef>
          </c:val>
          <c:smooth val="0"/>
        </c:ser>
        <c:ser>
          <c:idx val="7"/>
          <c:order val="7"/>
          <c:tx>
            <c:strRef>
              <c:f>'Evolucion ocupacns + demandadas'!$I$22</c:f>
              <c:strCache>
                <c:ptCount val="1"/>
                <c:pt idx="0">
                  <c:v>Agosto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demandadas'!$I$23:$I$32</c:f>
              <c:numCache>
                <c:formatCode>#,##0</c:formatCode>
                <c:ptCount val="10"/>
                <c:pt idx="0">
                  <c:v>2244</c:v>
                </c:pt>
                <c:pt idx="1">
                  <c:v>1763</c:v>
                </c:pt>
                <c:pt idx="2">
                  <c:v>1174</c:v>
                </c:pt>
                <c:pt idx="3">
                  <c:v>669</c:v>
                </c:pt>
                <c:pt idx="4">
                  <c:v>553</c:v>
                </c:pt>
                <c:pt idx="5">
                  <c:v>450</c:v>
                </c:pt>
                <c:pt idx="6">
                  <c:v>270</c:v>
                </c:pt>
                <c:pt idx="7">
                  <c:v>252</c:v>
                </c:pt>
                <c:pt idx="8">
                  <c:v>203</c:v>
                </c:pt>
                <c:pt idx="9">
                  <c:v>201</c:v>
                </c:pt>
              </c:numCache>
            </c:numRef>
          </c:val>
          <c:smooth val="0"/>
        </c:ser>
        <c:ser>
          <c:idx val="8"/>
          <c:order val="8"/>
          <c:tx>
            <c:strRef>
              <c:f>'Evolucion ocupacns + demandadas'!$J$22</c:f>
              <c:strCache>
                <c:ptCount val="1"/>
                <c:pt idx="0">
                  <c:v>Septiembre</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demandadas'!$J$23:$J$32</c:f>
              <c:numCache>
                <c:formatCode>#,##0</c:formatCode>
                <c:ptCount val="10"/>
                <c:pt idx="0">
                  <c:v>2277</c:v>
                </c:pt>
                <c:pt idx="1">
                  <c:v>1835</c:v>
                </c:pt>
                <c:pt idx="2">
                  <c:v>1231</c:v>
                </c:pt>
                <c:pt idx="3">
                  <c:v>682</c:v>
                </c:pt>
                <c:pt idx="4">
                  <c:v>534</c:v>
                </c:pt>
                <c:pt idx="5">
                  <c:v>441</c:v>
                </c:pt>
                <c:pt idx="6">
                  <c:v>284</c:v>
                </c:pt>
                <c:pt idx="7">
                  <c:v>254</c:v>
                </c:pt>
                <c:pt idx="8">
                  <c:v>225</c:v>
                </c:pt>
                <c:pt idx="9">
                  <c:v>207</c:v>
                </c:pt>
              </c:numCache>
            </c:numRef>
          </c:val>
          <c:smooth val="0"/>
        </c:ser>
        <c:ser>
          <c:idx val="9"/>
          <c:order val="9"/>
          <c:tx>
            <c:strRef>
              <c:f>'Evolucion ocupacns + demandadas'!$K$22</c:f>
              <c:strCache>
                <c:ptCount val="1"/>
                <c:pt idx="0">
                  <c:v>Octubre</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demandadas'!$K$23:$K$32</c:f>
              <c:numCache>
                <c:formatCode>#,##0</c:formatCode>
                <c:ptCount val="10"/>
                <c:pt idx="0">
                  <c:v>2306</c:v>
                </c:pt>
                <c:pt idx="1">
                  <c:v>1928</c:v>
                </c:pt>
                <c:pt idx="2">
                  <c:v>1329</c:v>
                </c:pt>
                <c:pt idx="3">
                  <c:v>686</c:v>
                </c:pt>
                <c:pt idx="4">
                  <c:v>548</c:v>
                </c:pt>
                <c:pt idx="5">
                  <c:v>497</c:v>
                </c:pt>
                <c:pt idx="6">
                  <c:v>314</c:v>
                </c:pt>
                <c:pt idx="7">
                  <c:v>260</c:v>
                </c:pt>
                <c:pt idx="8">
                  <c:v>246</c:v>
                </c:pt>
                <c:pt idx="9">
                  <c:v>220</c:v>
                </c:pt>
              </c:numCache>
            </c:numRef>
          </c:val>
          <c:smooth val="0"/>
        </c:ser>
        <c:ser>
          <c:idx val="10"/>
          <c:order val="10"/>
          <c:tx>
            <c:strRef>
              <c:f>'Evolucion ocupacns + demandadas'!$L$22</c:f>
              <c:strCache>
                <c:ptCount val="1"/>
                <c:pt idx="0">
                  <c:v>Noviembre</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demandadas'!$L$23:$L$32</c:f>
              <c:numCache>
                <c:formatCode>#,##0</c:formatCode>
                <c:ptCount val="10"/>
                <c:pt idx="0">
                  <c:v>2310</c:v>
                </c:pt>
                <c:pt idx="1">
                  <c:v>1898</c:v>
                </c:pt>
                <c:pt idx="2">
                  <c:v>1291</c:v>
                </c:pt>
                <c:pt idx="3">
                  <c:v>702</c:v>
                </c:pt>
                <c:pt idx="4">
                  <c:v>562</c:v>
                </c:pt>
                <c:pt idx="5">
                  <c:v>496</c:v>
                </c:pt>
                <c:pt idx="6">
                  <c:v>321</c:v>
                </c:pt>
                <c:pt idx="7">
                  <c:v>256</c:v>
                </c:pt>
                <c:pt idx="8">
                  <c:v>256</c:v>
                </c:pt>
                <c:pt idx="9">
                  <c:v>209</c:v>
                </c:pt>
              </c:numCache>
            </c:numRef>
          </c:val>
          <c:smooth val="0"/>
        </c:ser>
        <c:ser>
          <c:idx val="11"/>
          <c:order val="11"/>
          <c:tx>
            <c:strRef>
              <c:f>'Evolucion ocupacns + demandadas'!$M$22</c:f>
              <c:strCache>
                <c:ptCount val="1"/>
                <c:pt idx="0">
                  <c:v>Diciembre</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cat>
            <c:strRef>
              <c:f>'Evolucion ocupacns + demandadas'!$A$23:$A$32</c:f>
              <c:strCache>
                <c:ptCount val="10"/>
                <c:pt idx="0">
                  <c:v>Personal limpieza</c:v>
                </c:pt>
                <c:pt idx="1">
                  <c:v>Dependiente</c:v>
                </c:pt>
                <c:pt idx="2">
                  <c:v>Empleados advos.</c:v>
                </c:pt>
                <c:pt idx="3">
                  <c:v>Peones manufactura</c:v>
                </c:pt>
                <c:pt idx="4">
                  <c:v>Peones Construcción</c:v>
                </c:pt>
                <c:pt idx="5">
                  <c:v>Camareros</c:v>
                </c:pt>
                <c:pt idx="6">
                  <c:v>Mozos carga/descarga</c:v>
                </c:pt>
                <c:pt idx="7">
                  <c:v>Albañiles</c:v>
                </c:pt>
                <c:pt idx="8">
                  <c:v>Reponedores</c:v>
                </c:pt>
                <c:pt idx="9">
                  <c:v>Pinches cocina</c:v>
                </c:pt>
              </c:strCache>
            </c:strRef>
          </c:cat>
          <c:val>
            <c:numRef>
              <c:f>'Evolucion ocupacns + demandadas'!$M$23:$M$32</c:f>
              <c:numCache>
                <c:formatCode>#,##0</c:formatCode>
                <c:ptCount val="10"/>
                <c:pt idx="0">
                  <c:v>2251</c:v>
                </c:pt>
                <c:pt idx="1">
                  <c:v>1806</c:v>
                </c:pt>
                <c:pt idx="2">
                  <c:v>1235</c:v>
                </c:pt>
                <c:pt idx="3">
                  <c:v>689</c:v>
                </c:pt>
                <c:pt idx="4">
                  <c:v>565</c:v>
                </c:pt>
                <c:pt idx="5">
                  <c:v>467</c:v>
                </c:pt>
                <c:pt idx="6">
                  <c:v>306</c:v>
                </c:pt>
                <c:pt idx="7">
                  <c:v>260</c:v>
                </c:pt>
                <c:pt idx="8">
                  <c:v>239</c:v>
                </c:pt>
                <c:pt idx="9">
                  <c:v>208</c:v>
                </c:pt>
              </c:numCache>
            </c:numRef>
          </c:val>
          <c:smooth val="0"/>
        </c:ser>
        <c:dLbls>
          <c:showLegendKey val="0"/>
          <c:showVal val="0"/>
          <c:showCatName val="0"/>
          <c:showSerName val="0"/>
          <c:showPercent val="0"/>
          <c:showBubbleSize val="0"/>
        </c:dLbls>
        <c:smooth val="0"/>
        <c:axId val="476050424"/>
        <c:axId val="476050816"/>
      </c:lineChart>
      <c:catAx>
        <c:axId val="4760504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0816"/>
        <c:crosses val="autoZero"/>
        <c:auto val="1"/>
        <c:lblAlgn val="ctr"/>
        <c:lblOffset val="100"/>
        <c:noMultiLvlLbl val="0"/>
      </c:catAx>
      <c:valAx>
        <c:axId val="476050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6050424"/>
        <c:crosses val="autoZero"/>
        <c:crossBetween val="between"/>
      </c:valAx>
      <c:spPr>
        <a:noFill/>
        <a:ln>
          <a:noFill/>
        </a:ln>
        <a:effectLst/>
      </c:spPr>
    </c:plotArea>
    <c:legend>
      <c:legendPos val="b"/>
      <c:layout>
        <c:manualLayout>
          <c:xMode val="edge"/>
          <c:yMode val="edge"/>
          <c:x val="5.8318828567481629E-3"/>
          <c:y val="2.9095444702065335E-2"/>
          <c:w val="0.99359939218124049"/>
          <c:h val="0.107930794364990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66675</xdr:colOff>
      <xdr:row>22</xdr:row>
      <xdr:rowOff>85725</xdr:rowOff>
    </xdr:from>
    <xdr:to>
      <xdr:col>9</xdr:col>
      <xdr:colOff>0</xdr:colOff>
      <xdr:row>39</xdr:row>
      <xdr:rowOff>76200</xdr:rowOff>
    </xdr:to>
    <xdr:graphicFrame macro="">
      <xdr:nvGraphicFramePr>
        <xdr:cNvPr id="210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342899</xdr:colOff>
      <xdr:row>90</xdr:row>
      <xdr:rowOff>4761</xdr:rowOff>
    </xdr:from>
    <xdr:to>
      <xdr:col>10</xdr:col>
      <xdr:colOff>352425</xdr:colOff>
      <xdr:row>106</xdr:row>
      <xdr:rowOff>47624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36</xdr:row>
      <xdr:rowOff>95250</xdr:rowOff>
    </xdr:from>
    <xdr:to>
      <xdr:col>7</xdr:col>
      <xdr:colOff>742950</xdr:colOff>
      <xdr:row>57</xdr:row>
      <xdr:rowOff>9525</xdr:rowOff>
    </xdr:to>
    <xdr:graphicFrame macro="">
      <xdr:nvGraphicFramePr>
        <xdr:cNvPr id="41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37</xdr:row>
      <xdr:rowOff>85725</xdr:rowOff>
    </xdr:from>
    <xdr:to>
      <xdr:col>7</xdr:col>
      <xdr:colOff>514350</xdr:colOff>
      <xdr:row>55</xdr:row>
      <xdr:rowOff>152400</xdr:rowOff>
    </xdr:to>
    <xdr:graphicFrame macro="">
      <xdr:nvGraphicFramePr>
        <xdr:cNvPr id="620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41</xdr:row>
      <xdr:rowOff>47625</xdr:rowOff>
    </xdr:from>
    <xdr:to>
      <xdr:col>6</xdr:col>
      <xdr:colOff>371475</xdr:colOff>
      <xdr:row>59</xdr:row>
      <xdr:rowOff>133350</xdr:rowOff>
    </xdr:to>
    <xdr:graphicFrame macro="">
      <xdr:nvGraphicFramePr>
        <xdr:cNvPr id="82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21</xdr:row>
      <xdr:rowOff>66675</xdr:rowOff>
    </xdr:from>
    <xdr:to>
      <xdr:col>5</xdr:col>
      <xdr:colOff>762000</xdr:colOff>
      <xdr:row>42</xdr:row>
      <xdr:rowOff>142875</xdr:rowOff>
    </xdr:to>
    <xdr:graphicFrame macro="">
      <xdr:nvGraphicFramePr>
        <xdr:cNvPr id="1029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33</xdr:row>
      <xdr:rowOff>76200</xdr:rowOff>
    </xdr:from>
    <xdr:to>
      <xdr:col>6</xdr:col>
      <xdr:colOff>619125</xdr:colOff>
      <xdr:row>53</xdr:row>
      <xdr:rowOff>76200</xdr:rowOff>
    </xdr:to>
    <xdr:graphicFrame macro="">
      <xdr:nvGraphicFramePr>
        <xdr:cNvPr id="1234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16384" width="11.42578125" style="1"/>
  </cols>
  <sheetData>
    <row r="1" spans="1:33"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x14ac:dyDescent="0.2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row>
    <row r="3" spans="1:33" x14ac:dyDescent="0.2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s="52" customFormat="1" ht="222.75" customHeight="1" x14ac:dyDescent="0.25">
      <c r="A4" s="50"/>
      <c r="B4" s="51" t="s">
        <v>100</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ht="90" customHeight="1" x14ac:dyDescent="0.25">
      <c r="A5" s="49"/>
      <c r="B5" s="106" t="s">
        <v>111</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x14ac:dyDescent="0.2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x14ac:dyDescent="0.2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33"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33"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row>
    <row r="10" spans="1:33"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row>
    <row r="11" spans="1:33"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row>
    <row r="12" spans="1:33"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row>
    <row r="13" spans="1:33"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row>
    <row r="14" spans="1:33"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row>
    <row r="15" spans="1:33"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row>
    <row r="16" spans="1:33"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row>
    <row r="17" spans="1:33"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1:33"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row>
    <row r="19" spans="1:33"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row>
    <row r="20" spans="1:33"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33" x14ac:dyDescent="0.2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row>
    <row r="22" spans="1:33"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row>
    <row r="23" spans="1:33"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row>
    <row r="24" spans="1:33" x14ac:dyDescent="0.2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row>
    <row r="25" spans="1:33" x14ac:dyDescent="0.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row>
    <row r="26" spans="1:33"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row>
    <row r="27" spans="1:33"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row>
    <row r="28" spans="1:33"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row>
    <row r="29" spans="1:33"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row>
    <row r="30" spans="1:33" x14ac:dyDescent="0.2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row>
    <row r="31" spans="1:33"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33" x14ac:dyDescent="0.2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3" x14ac:dyDescent="0.2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row r="35" spans="1:33" x14ac:dyDescent="0.2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1:33" x14ac:dyDescent="0.2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row>
    <row r="37" spans="1:33"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row>
    <row r="38" spans="1:33"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row>
    <row r="43" spans="1:33"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row>
    <row r="45" spans="1:33"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row>
    <row r="46" spans="1:33" x14ac:dyDescent="0.2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row>
    <row r="47" spans="1:33" x14ac:dyDescent="0.2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row>
    <row r="48" spans="1:33"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x14ac:dyDescent="0.2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33" x14ac:dyDescent="0.2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33" x14ac:dyDescent="0.2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1:33"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row>
    <row r="53" spans="1:33" x14ac:dyDescent="0.2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1:33"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row>
    <row r="55" spans="1:33"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row>
    <row r="56" spans="1:33"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row>
    <row r="57" spans="1:33"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1:33"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row>
    <row r="59" spans="1:33"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row>
    <row r="60" spans="1:33"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row>
    <row r="61" spans="1:33"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33"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3"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33"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3"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3"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3"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3"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row>
    <row r="70" spans="1:33"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1:33"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row>
    <row r="72" spans="1:33"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row r="73" spans="1:33"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row>
    <row r="74" spans="1:33"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row>
    <row r="75" spans="1:33"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row>
    <row r="76" spans="1:33"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row>
    <row r="77" spans="1:33"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row>
    <row r="78" spans="1:33"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row>
    <row r="79" spans="1:33"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row>
    <row r="81" spans="1:33"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row>
    <row r="82" spans="1:33"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row>
    <row r="83" spans="1:33"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row>
    <row r="84" spans="1:33"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row>
    <row r="85" spans="1:33"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row>
    <row r="86" spans="1:33"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row>
    <row r="87" spans="1:33"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row>
    <row r="88" spans="1:33"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row>
    <row r="89" spans="1:33"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row>
    <row r="90" spans="1:33"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3"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row>
    <row r="92" spans="1:33"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row>
    <row r="93" spans="1:33"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row>
    <row r="94" spans="1:33"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row>
    <row r="95" spans="1:33"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row>
    <row r="96" spans="1:33"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row>
    <row r="97" spans="1:33"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row>
    <row r="98" spans="1:33"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row>
    <row r="99" spans="1:33"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row>
    <row r="100" spans="1:33"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row>
    <row r="101" spans="1:33"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row>
    <row r="102" spans="1:33"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row>
    <row r="103" spans="1:33"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row>
    <row r="104" spans="1:33"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row>
    <row r="105" spans="1:33"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row>
    <row r="106" spans="1:33"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row>
    <row r="107" spans="1:33"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row>
    <row r="108" spans="1:33"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row>
    <row r="109" spans="1:33"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row>
    <row r="110" spans="1:33"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row>
    <row r="111" spans="1:33"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row>
    <row r="112" spans="1:33"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row>
    <row r="113" spans="1:33"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row>
    <row r="114" spans="1:33"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row>
    <row r="115" spans="1:33"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row>
    <row r="116" spans="1:33"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row>
    <row r="117" spans="1:33"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row>
    <row r="118" spans="1:33"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58" customWidth="1"/>
    <col min="2" max="7" width="11.42578125" style="58"/>
    <col min="8" max="8" width="18.42578125" style="113" customWidth="1"/>
    <col min="9" max="9" width="11.42578125" style="113"/>
    <col min="10" max="16384" width="11.42578125" style="58"/>
  </cols>
  <sheetData>
    <row r="1" spans="1:15" x14ac:dyDescent="0.25">
      <c r="A1" s="83" t="s">
        <v>113</v>
      </c>
      <c r="B1" s="83"/>
      <c r="C1" s="83"/>
      <c r="D1" s="83"/>
      <c r="E1" s="83"/>
      <c r="F1" s="83"/>
      <c r="G1" s="83"/>
      <c r="J1" s="83"/>
      <c r="K1" s="83"/>
      <c r="L1" s="83"/>
      <c r="M1" s="83"/>
      <c r="N1" s="83"/>
      <c r="O1" s="83"/>
    </row>
    <row r="3" spans="1:15" ht="15.75" customHeight="1" x14ac:dyDescent="0.25">
      <c r="A3" s="132" t="s">
        <v>118</v>
      </c>
      <c r="B3" s="132"/>
      <c r="C3" s="132"/>
      <c r="D3" s="132"/>
      <c r="E3" s="132"/>
      <c r="F3" s="132"/>
      <c r="G3" s="132"/>
      <c r="H3" s="132"/>
      <c r="I3" s="132"/>
    </row>
    <row r="4" spans="1:15" ht="15" x14ac:dyDescent="0.25">
      <c r="A4" s="132"/>
      <c r="B4" s="132"/>
      <c r="C4" s="132"/>
      <c r="D4" s="132"/>
      <c r="E4" s="132"/>
      <c r="F4" s="132"/>
      <c r="G4" s="132"/>
      <c r="H4" s="132"/>
      <c r="I4" s="132"/>
    </row>
    <row r="5" spans="1:15" x14ac:dyDescent="0.25">
      <c r="J5" s="135"/>
      <c r="K5" s="135"/>
      <c r="L5" s="128"/>
      <c r="M5" s="128"/>
      <c r="N5" s="128"/>
      <c r="O5" s="128"/>
    </row>
    <row r="6" spans="1:15" x14ac:dyDescent="0.25">
      <c r="J6" s="8"/>
      <c r="K6" s="9"/>
      <c r="L6" s="5"/>
      <c r="M6" s="9"/>
      <c r="N6" s="10"/>
      <c r="O6" s="11"/>
    </row>
    <row r="7" spans="1:15" x14ac:dyDescent="0.25">
      <c r="B7" s="133" t="s">
        <v>119</v>
      </c>
      <c r="C7" s="133"/>
      <c r="D7" s="133"/>
      <c r="E7" s="134" t="s">
        <v>24</v>
      </c>
      <c r="F7" s="134"/>
      <c r="G7" s="134"/>
      <c r="J7" s="8"/>
      <c r="K7" s="9"/>
      <c r="L7" s="5"/>
      <c r="M7" s="9"/>
      <c r="N7" s="10"/>
      <c r="O7" s="11"/>
    </row>
    <row r="8" spans="1:15" x14ac:dyDescent="0.25">
      <c r="A8" s="3" t="s">
        <v>0</v>
      </c>
      <c r="B8" s="3" t="s">
        <v>1</v>
      </c>
      <c r="C8" s="3" t="s">
        <v>2</v>
      </c>
      <c r="D8" s="3" t="s">
        <v>3</v>
      </c>
      <c r="E8" s="114" t="s">
        <v>1</v>
      </c>
      <c r="F8" s="114" t="s">
        <v>114</v>
      </c>
      <c r="G8" s="114" t="s">
        <v>3</v>
      </c>
      <c r="J8" s="8"/>
      <c r="K8" s="9"/>
      <c r="L8" s="5"/>
      <c r="M8" s="9"/>
      <c r="N8" s="10"/>
      <c r="O8" s="11"/>
    </row>
    <row r="9" spans="1:15" x14ac:dyDescent="0.25">
      <c r="A9" s="28" t="s">
        <v>4</v>
      </c>
      <c r="B9" s="129">
        <v>4093</v>
      </c>
      <c r="C9" s="129">
        <v>3744</v>
      </c>
      <c r="D9" s="98">
        <f>B9+C9</f>
        <v>7837</v>
      </c>
      <c r="E9" s="115"/>
      <c r="F9" s="115"/>
      <c r="G9" s="98"/>
      <c r="J9" s="13"/>
      <c r="K9" s="9"/>
      <c r="L9" s="5"/>
      <c r="M9" s="9"/>
      <c r="N9" s="10"/>
      <c r="O9" s="11"/>
    </row>
    <row r="10" spans="1:15" x14ac:dyDescent="0.25">
      <c r="A10" s="4" t="s">
        <v>5</v>
      </c>
      <c r="B10" s="129">
        <v>4569</v>
      </c>
      <c r="C10" s="129">
        <v>4255</v>
      </c>
      <c r="D10" s="98">
        <f t="shared" ref="D10:D27" si="0">B10+C10</f>
        <v>8824</v>
      </c>
      <c r="E10" s="115"/>
      <c r="F10" s="115"/>
      <c r="G10" s="98"/>
      <c r="J10" s="13"/>
      <c r="K10" s="9"/>
      <c r="L10" s="5"/>
      <c r="M10" s="9"/>
      <c r="N10" s="10"/>
      <c r="O10" s="11"/>
    </row>
    <row r="11" spans="1:15" x14ac:dyDescent="0.25">
      <c r="A11" s="4" t="s">
        <v>6</v>
      </c>
      <c r="B11" s="129">
        <v>4890</v>
      </c>
      <c r="C11" s="129">
        <v>4721</v>
      </c>
      <c r="D11" s="98">
        <f t="shared" si="0"/>
        <v>9611</v>
      </c>
      <c r="E11" s="115"/>
      <c r="F11" s="115"/>
      <c r="G11" s="98"/>
      <c r="J11" s="13"/>
      <c r="K11" s="9"/>
      <c r="L11" s="5"/>
      <c r="M11" s="9"/>
      <c r="N11" s="10"/>
      <c r="O11" s="11"/>
    </row>
    <row r="12" spans="1:15" x14ac:dyDescent="0.25">
      <c r="A12" s="28" t="s">
        <v>7</v>
      </c>
      <c r="B12" s="129">
        <v>3106</v>
      </c>
      <c r="C12" s="129">
        <v>2999</v>
      </c>
      <c r="D12" s="98">
        <f t="shared" si="0"/>
        <v>6105</v>
      </c>
      <c r="E12" s="116">
        <f>B12</f>
        <v>3106</v>
      </c>
      <c r="F12" s="116">
        <f>C12</f>
        <v>2999</v>
      </c>
      <c r="G12" s="98">
        <f t="shared" ref="G12:G21" si="1">E12+F12</f>
        <v>6105</v>
      </c>
      <c r="J12" s="13"/>
      <c r="K12" s="9"/>
      <c r="L12" s="5"/>
      <c r="M12" s="9"/>
      <c r="N12" s="10"/>
      <c r="O12" s="11"/>
    </row>
    <row r="13" spans="1:15" x14ac:dyDescent="0.25">
      <c r="A13" s="28" t="s">
        <v>8</v>
      </c>
      <c r="B13" s="129">
        <v>4357</v>
      </c>
      <c r="C13" s="129">
        <v>4137</v>
      </c>
      <c r="D13" s="98">
        <f t="shared" si="0"/>
        <v>8494</v>
      </c>
      <c r="E13" s="116">
        <f t="shared" ref="E13:F21" si="2">B13</f>
        <v>4357</v>
      </c>
      <c r="F13" s="116">
        <f t="shared" si="2"/>
        <v>4137</v>
      </c>
      <c r="G13" s="98">
        <f t="shared" si="1"/>
        <v>8494</v>
      </c>
      <c r="J13" s="8"/>
      <c r="K13" s="9"/>
      <c r="L13" s="5"/>
      <c r="M13" s="9"/>
      <c r="N13" s="10"/>
      <c r="O13" s="11"/>
    </row>
    <row r="14" spans="1:15" x14ac:dyDescent="0.25">
      <c r="A14" s="28" t="s">
        <v>9</v>
      </c>
      <c r="B14" s="129">
        <v>4809</v>
      </c>
      <c r="C14" s="129">
        <v>4586</v>
      </c>
      <c r="D14" s="98">
        <f t="shared" si="0"/>
        <v>9395</v>
      </c>
      <c r="E14" s="116">
        <f t="shared" si="2"/>
        <v>4809</v>
      </c>
      <c r="F14" s="116">
        <f t="shared" si="2"/>
        <v>4586</v>
      </c>
      <c r="G14" s="98">
        <f t="shared" si="1"/>
        <v>9395</v>
      </c>
      <c r="J14" s="8"/>
      <c r="K14" s="9"/>
      <c r="L14" s="5"/>
      <c r="M14" s="9"/>
      <c r="N14" s="10"/>
      <c r="O14" s="11"/>
    </row>
    <row r="15" spans="1:15" x14ac:dyDescent="0.25">
      <c r="A15" s="28" t="s">
        <v>10</v>
      </c>
      <c r="B15" s="129">
        <v>5239</v>
      </c>
      <c r="C15" s="129">
        <v>5362</v>
      </c>
      <c r="D15" s="98">
        <f t="shared" si="0"/>
        <v>10601</v>
      </c>
      <c r="E15" s="116">
        <f t="shared" si="2"/>
        <v>5239</v>
      </c>
      <c r="F15" s="116">
        <f t="shared" si="2"/>
        <v>5362</v>
      </c>
      <c r="G15" s="98">
        <f t="shared" si="1"/>
        <v>10601</v>
      </c>
      <c r="J15" s="12"/>
      <c r="K15" s="9"/>
      <c r="L15" s="5"/>
      <c r="M15" s="9"/>
      <c r="N15" s="10"/>
      <c r="O15" s="11"/>
    </row>
    <row r="16" spans="1:15" x14ac:dyDescent="0.25">
      <c r="A16" s="28" t="s">
        <v>11</v>
      </c>
      <c r="B16" s="129">
        <v>6132</v>
      </c>
      <c r="C16" s="129">
        <v>6328</v>
      </c>
      <c r="D16" s="98">
        <f t="shared" si="0"/>
        <v>12460</v>
      </c>
      <c r="E16" s="116">
        <f t="shared" si="2"/>
        <v>6132</v>
      </c>
      <c r="F16" s="116">
        <f t="shared" si="2"/>
        <v>6328</v>
      </c>
      <c r="G16" s="98">
        <f t="shared" si="1"/>
        <v>12460</v>
      </c>
      <c r="J16" s="5"/>
      <c r="K16" s="9"/>
      <c r="L16" s="5"/>
      <c r="M16" s="9"/>
      <c r="N16" s="10"/>
      <c r="O16" s="11"/>
    </row>
    <row r="17" spans="1:15" x14ac:dyDescent="0.25">
      <c r="A17" s="28" t="s">
        <v>12</v>
      </c>
      <c r="B17" s="129">
        <v>6365</v>
      </c>
      <c r="C17" s="129">
        <v>6299</v>
      </c>
      <c r="D17" s="98">
        <f t="shared" si="0"/>
        <v>12664</v>
      </c>
      <c r="E17" s="116">
        <f t="shared" si="2"/>
        <v>6365</v>
      </c>
      <c r="F17" s="116">
        <f t="shared" si="2"/>
        <v>6299</v>
      </c>
      <c r="G17" s="98">
        <f t="shared" si="1"/>
        <v>12664</v>
      </c>
      <c r="J17" s="5"/>
      <c r="K17" s="9"/>
      <c r="L17" s="5"/>
      <c r="M17" s="9"/>
      <c r="N17" s="10"/>
      <c r="O17" s="11"/>
    </row>
    <row r="18" spans="1:15" x14ac:dyDescent="0.25">
      <c r="A18" s="28" t="s">
        <v>13</v>
      </c>
      <c r="B18" s="129">
        <v>5748</v>
      </c>
      <c r="C18" s="129">
        <v>5997</v>
      </c>
      <c r="D18" s="98">
        <f t="shared" si="0"/>
        <v>11745</v>
      </c>
      <c r="E18" s="116">
        <f t="shared" si="2"/>
        <v>5748</v>
      </c>
      <c r="F18" s="116">
        <f t="shared" si="2"/>
        <v>5997</v>
      </c>
      <c r="G18" s="98">
        <f t="shared" si="1"/>
        <v>11745</v>
      </c>
      <c r="J18" s="5"/>
      <c r="K18" s="9"/>
      <c r="L18" s="5"/>
      <c r="M18" s="9"/>
      <c r="N18" s="10"/>
      <c r="O18" s="11"/>
    </row>
    <row r="19" spans="1:15" x14ac:dyDescent="0.25">
      <c r="A19" s="28" t="s">
        <v>14</v>
      </c>
      <c r="B19" s="129">
        <v>5396</v>
      </c>
      <c r="C19" s="129">
        <v>5818</v>
      </c>
      <c r="D19" s="98">
        <f t="shared" si="0"/>
        <v>11214</v>
      </c>
      <c r="E19" s="116">
        <f t="shared" si="2"/>
        <v>5396</v>
      </c>
      <c r="F19" s="116">
        <f t="shared" si="2"/>
        <v>5818</v>
      </c>
      <c r="G19" s="98">
        <f t="shared" si="1"/>
        <v>11214</v>
      </c>
      <c r="J19" s="5"/>
      <c r="K19" s="9"/>
      <c r="L19" s="5"/>
      <c r="M19" s="9"/>
      <c r="N19" s="10"/>
      <c r="O19" s="11"/>
    </row>
    <row r="20" spans="1:15" x14ac:dyDescent="0.25">
      <c r="A20" s="28" t="s">
        <v>15</v>
      </c>
      <c r="B20" s="129">
        <v>4771</v>
      </c>
      <c r="C20" s="129">
        <v>5224</v>
      </c>
      <c r="D20" s="98">
        <f t="shared" si="0"/>
        <v>9995</v>
      </c>
      <c r="E20" s="116">
        <f t="shared" si="2"/>
        <v>4771</v>
      </c>
      <c r="F20" s="116">
        <f t="shared" si="2"/>
        <v>5224</v>
      </c>
      <c r="G20" s="98">
        <f t="shared" si="1"/>
        <v>9995</v>
      </c>
      <c r="J20" s="5"/>
      <c r="K20" s="9"/>
      <c r="L20" s="5"/>
      <c r="M20" s="9"/>
      <c r="N20" s="10"/>
      <c r="O20" s="11"/>
    </row>
    <row r="21" spans="1:15" x14ac:dyDescent="0.25">
      <c r="A21" s="28" t="s">
        <v>16</v>
      </c>
      <c r="B21" s="129">
        <v>3766</v>
      </c>
      <c r="C21" s="129">
        <v>4167</v>
      </c>
      <c r="D21" s="98">
        <f t="shared" si="0"/>
        <v>7933</v>
      </c>
      <c r="E21" s="116">
        <f t="shared" si="2"/>
        <v>3766</v>
      </c>
      <c r="F21" s="116">
        <f t="shared" si="2"/>
        <v>4167</v>
      </c>
      <c r="G21" s="98">
        <f t="shared" si="1"/>
        <v>7933</v>
      </c>
      <c r="J21" s="5"/>
      <c r="K21" s="9"/>
      <c r="L21" s="5"/>
      <c r="M21" s="9"/>
      <c r="N21" s="10"/>
      <c r="O21" s="11"/>
    </row>
    <row r="22" spans="1:15" x14ac:dyDescent="0.25">
      <c r="A22" s="28" t="s">
        <v>17</v>
      </c>
      <c r="B22" s="129">
        <v>3067</v>
      </c>
      <c r="C22" s="129">
        <v>3592</v>
      </c>
      <c r="D22" s="98">
        <f t="shared" si="0"/>
        <v>6659</v>
      </c>
      <c r="E22" s="115"/>
      <c r="F22" s="115"/>
      <c r="G22" s="98"/>
      <c r="J22" s="5"/>
      <c r="K22" s="6"/>
      <c r="L22" s="5"/>
      <c r="M22" s="9"/>
      <c r="N22" s="10"/>
      <c r="O22" s="11"/>
    </row>
    <row r="23" spans="1:15" x14ac:dyDescent="0.25">
      <c r="A23" s="28" t="s">
        <v>18</v>
      </c>
      <c r="B23" s="129">
        <v>2540</v>
      </c>
      <c r="C23" s="129">
        <v>3185</v>
      </c>
      <c r="D23" s="98">
        <f t="shared" si="0"/>
        <v>5725</v>
      </c>
      <c r="E23" s="115"/>
      <c r="F23" s="115"/>
      <c r="G23" s="98"/>
      <c r="J23" s="10"/>
      <c r="K23" s="11"/>
      <c r="L23" s="10"/>
      <c r="M23" s="11"/>
      <c r="N23" s="10"/>
      <c r="O23" s="11"/>
    </row>
    <row r="24" spans="1:15" x14ac:dyDescent="0.25">
      <c r="A24" s="28" t="s">
        <v>19</v>
      </c>
      <c r="B24" s="129">
        <v>1726</v>
      </c>
      <c r="C24" s="129">
        <v>2472</v>
      </c>
      <c r="D24" s="98">
        <f t="shared" si="0"/>
        <v>4198</v>
      </c>
      <c r="E24" s="115"/>
      <c r="F24" s="115"/>
      <c r="G24" s="98"/>
    </row>
    <row r="25" spans="1:15" x14ac:dyDescent="0.25">
      <c r="A25" s="28" t="s">
        <v>20</v>
      </c>
      <c r="B25" s="129">
        <v>1479</v>
      </c>
      <c r="C25" s="129">
        <v>2489</v>
      </c>
      <c r="D25" s="98">
        <f t="shared" si="0"/>
        <v>3968</v>
      </c>
      <c r="E25" s="115"/>
      <c r="F25" s="115"/>
      <c r="G25" s="98"/>
    </row>
    <row r="26" spans="1:15" x14ac:dyDescent="0.25">
      <c r="A26" s="28" t="s">
        <v>21</v>
      </c>
      <c r="B26" s="129">
        <v>711</v>
      </c>
      <c r="C26" s="129">
        <v>1807</v>
      </c>
      <c r="D26" s="98">
        <f t="shared" si="0"/>
        <v>2518</v>
      </c>
      <c r="E26" s="115"/>
      <c r="F26" s="115"/>
      <c r="G26" s="98"/>
    </row>
    <row r="27" spans="1:15" x14ac:dyDescent="0.25">
      <c r="A27" s="28" t="s">
        <v>3</v>
      </c>
      <c r="B27" s="98">
        <f>SUM(B9:B26)</f>
        <v>72764</v>
      </c>
      <c r="C27" s="98">
        <f>SUM(C9:C26)</f>
        <v>77182</v>
      </c>
      <c r="D27" s="98">
        <f t="shared" si="0"/>
        <v>149946</v>
      </c>
      <c r="E27" s="98">
        <f>SUM(E9:E26)</f>
        <v>49689</v>
      </c>
      <c r="F27" s="98">
        <f>SUM(F9:F26)</f>
        <v>50917</v>
      </c>
      <c r="G27" s="98">
        <f>SUM(G9:G26)</f>
        <v>100606</v>
      </c>
    </row>
    <row r="30" spans="1:15" x14ac:dyDescent="0.25">
      <c r="A30" s="26"/>
    </row>
    <row r="32" spans="1:15" x14ac:dyDescent="0.25">
      <c r="A32" s="7"/>
      <c r="B32" s="14"/>
      <c r="C32" s="14"/>
      <c r="D32" s="15"/>
    </row>
    <row r="37" spans="1:1" x14ac:dyDescent="0.25">
      <c r="A37" s="26"/>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5"/>
  <sheetViews>
    <sheetView zoomScaleNormal="100" workbookViewId="0"/>
  </sheetViews>
  <sheetFormatPr baseColWidth="10" defaultRowHeight="12.75" x14ac:dyDescent="0.2"/>
  <cols>
    <col min="1" max="1" width="11.42578125" style="2"/>
    <col min="2" max="2" width="14" style="2" customWidth="1"/>
    <col min="3" max="3" width="12.28515625" style="2" bestFit="1" customWidth="1"/>
    <col min="4" max="4" width="15" style="2" customWidth="1"/>
    <col min="5" max="5" width="13" style="2" customWidth="1"/>
    <col min="6" max="6" width="11.42578125" style="2"/>
    <col min="7" max="7" width="18.85546875" style="2" customWidth="1"/>
    <col min="8" max="8" width="14.85546875" style="2" bestFit="1" customWidth="1"/>
    <col min="9" max="9" width="11.42578125" style="2"/>
    <col min="10" max="10" width="14.5703125" style="2" customWidth="1"/>
    <col min="11" max="11" width="14.28515625" style="2" bestFit="1" customWidth="1"/>
    <col min="12" max="12" width="11.42578125" style="2"/>
    <col min="13" max="13" width="9.28515625" style="2" customWidth="1"/>
    <col min="14" max="14" width="13.85546875" style="2" bestFit="1" customWidth="1"/>
    <col min="15" max="15" width="11.42578125" style="2"/>
    <col min="16" max="16" width="14.7109375" style="2" customWidth="1"/>
    <col min="17" max="17" width="13.28515625" style="2" bestFit="1" customWidth="1"/>
    <col min="18" max="18" width="11.7109375" style="2" customWidth="1"/>
    <col min="19" max="19" width="13.7109375" style="2" customWidth="1"/>
    <col min="20" max="20" width="13.85546875" style="2" bestFit="1" customWidth="1"/>
    <col min="21" max="21" width="11.42578125" style="2"/>
    <col min="22" max="22" width="14.5703125" style="2" customWidth="1"/>
    <col min="23" max="23" width="13.28515625" style="2" bestFit="1" customWidth="1"/>
    <col min="24" max="24" width="11.42578125" style="2"/>
    <col min="25" max="25" width="14.5703125" style="2" customWidth="1"/>
    <col min="26" max="26" width="13.85546875" style="2" bestFit="1" customWidth="1"/>
    <col min="27" max="27" width="11.42578125" style="2"/>
    <col min="28" max="28" width="14.5703125" style="2" customWidth="1"/>
    <col min="29" max="29" width="13.28515625" style="2" bestFit="1" customWidth="1"/>
    <col min="30" max="30" width="11.42578125" style="2"/>
    <col min="31" max="31" width="14.5703125" style="2" customWidth="1"/>
    <col min="32" max="32" width="13.85546875" style="2" bestFit="1" customWidth="1"/>
    <col min="33" max="33" width="11.42578125" style="2"/>
    <col min="34" max="34" width="14.85546875" style="2" customWidth="1"/>
    <col min="35" max="35" width="13.28515625" style="2" bestFit="1" customWidth="1"/>
    <col min="36" max="36" width="11.42578125" style="2"/>
    <col min="37" max="37" width="14.85546875" style="2" customWidth="1"/>
    <col min="38" max="38" width="14.85546875" style="2" bestFit="1" customWidth="1"/>
    <col min="39" max="39" width="11.42578125" style="2"/>
    <col min="40" max="40" width="14.85546875" style="2" customWidth="1"/>
    <col min="41" max="41" width="14.28515625" style="2" bestFit="1" customWidth="1"/>
    <col min="42" max="42" width="11.42578125" style="2"/>
    <col min="43" max="43" width="13.5703125" style="2" customWidth="1"/>
    <col min="44" max="44" width="13.85546875" style="2" bestFit="1" customWidth="1"/>
    <col min="45" max="45" width="11.42578125" style="2"/>
    <col min="46" max="46" width="15.85546875" style="2" customWidth="1"/>
    <col min="47" max="47" width="13.28515625" style="2" bestFit="1" customWidth="1"/>
    <col min="48" max="48" width="11.42578125" style="2"/>
    <col min="49" max="49" width="15.85546875" style="2" customWidth="1"/>
    <col min="50" max="50" width="13.85546875" style="2" bestFit="1" customWidth="1"/>
    <col min="51" max="51" width="11.42578125" style="2"/>
    <col min="52" max="52" width="15.85546875" style="2" customWidth="1"/>
    <col min="53" max="53" width="13.28515625" style="2" bestFit="1" customWidth="1"/>
    <col min="54" max="54" width="11.42578125" style="2"/>
    <col min="55" max="55" width="15.85546875" style="2" customWidth="1"/>
    <col min="56" max="56" width="14.85546875" style="2" bestFit="1" customWidth="1"/>
    <col min="57" max="57" width="11.42578125" style="2"/>
    <col min="58" max="58" width="14.28515625" style="2" customWidth="1"/>
    <col min="59" max="59" width="14.28515625" style="2" bestFit="1" customWidth="1"/>
    <col min="60" max="60" width="11.42578125" style="2"/>
    <col min="61" max="61" width="14.28515625" style="2" customWidth="1"/>
    <col min="62" max="62" width="13.85546875" style="2" bestFit="1" customWidth="1"/>
    <col min="63" max="63" width="11.42578125" style="2"/>
    <col min="64" max="64" width="14.28515625" style="2" customWidth="1"/>
    <col min="65" max="65" width="14.28515625" style="2" bestFit="1" customWidth="1"/>
    <col min="66" max="66" width="11.42578125" style="2"/>
    <col min="67" max="67" width="14.28515625" style="2" customWidth="1"/>
    <col min="68" max="68" width="13.85546875" style="2" bestFit="1" customWidth="1"/>
    <col min="69" max="69" width="11.42578125" style="2"/>
    <col min="70" max="70" width="13.140625" style="2" customWidth="1"/>
    <col min="71" max="71" width="13.28515625" style="2" bestFit="1" customWidth="1"/>
    <col min="72" max="72" width="11.42578125" style="2"/>
    <col min="73" max="73" width="14.7109375" style="2" customWidth="1"/>
    <col min="74" max="16384" width="11.42578125" style="2"/>
  </cols>
  <sheetData>
    <row r="1" spans="1:73" ht="15.75" x14ac:dyDescent="0.25">
      <c r="A1" s="25" t="s">
        <v>106</v>
      </c>
    </row>
    <row r="2" spans="1:73" s="24" customFormat="1" ht="15.75" x14ac:dyDescent="0.25">
      <c r="A2" s="25"/>
    </row>
    <row r="3" spans="1:73" s="24" customFormat="1" ht="15" customHeight="1" x14ac:dyDescent="0.2">
      <c r="A3" s="132" t="s">
        <v>120</v>
      </c>
      <c r="B3" s="132"/>
      <c r="C3" s="132"/>
      <c r="D3" s="132"/>
      <c r="E3" s="132"/>
      <c r="F3" s="132"/>
      <c r="G3" s="132"/>
      <c r="H3" s="132"/>
      <c r="I3" s="132"/>
      <c r="J3" s="132"/>
    </row>
    <row r="4" spans="1:73" s="24" customFormat="1" x14ac:dyDescent="0.2">
      <c r="A4" s="132"/>
      <c r="B4" s="132"/>
      <c r="C4" s="132"/>
      <c r="D4" s="132"/>
      <c r="E4" s="132"/>
      <c r="F4" s="132"/>
      <c r="G4" s="132"/>
      <c r="H4" s="132"/>
      <c r="I4" s="132"/>
      <c r="J4" s="132"/>
    </row>
    <row r="7" spans="1:73" x14ac:dyDescent="0.2">
      <c r="A7" s="138" t="s">
        <v>101</v>
      </c>
      <c r="B7" s="137" t="s">
        <v>22</v>
      </c>
      <c r="C7" s="137"/>
      <c r="D7" s="137"/>
      <c r="E7" s="137"/>
      <c r="F7" s="137"/>
      <c r="G7" s="137"/>
      <c r="H7" s="137" t="s">
        <v>40</v>
      </c>
      <c r="I7" s="137"/>
      <c r="J7" s="137"/>
      <c r="K7" s="137"/>
      <c r="L7" s="137"/>
      <c r="M7" s="137"/>
      <c r="N7" s="137" t="s">
        <v>39</v>
      </c>
      <c r="O7" s="137"/>
      <c r="P7" s="137"/>
      <c r="Q7" s="137"/>
      <c r="R7" s="137"/>
      <c r="S7" s="137"/>
      <c r="T7" s="137" t="s">
        <v>38</v>
      </c>
      <c r="U7" s="137"/>
      <c r="V7" s="137"/>
      <c r="W7" s="137"/>
      <c r="X7" s="137"/>
      <c r="Y7" s="137"/>
      <c r="Z7" s="137" t="s">
        <v>37</v>
      </c>
      <c r="AA7" s="137"/>
      <c r="AB7" s="137"/>
      <c r="AC7" s="137"/>
      <c r="AD7" s="137"/>
      <c r="AE7" s="137"/>
      <c r="AF7" s="137" t="s">
        <v>36</v>
      </c>
      <c r="AG7" s="137"/>
      <c r="AH7" s="137"/>
      <c r="AI7" s="137"/>
      <c r="AJ7" s="137"/>
      <c r="AK7" s="137"/>
      <c r="AL7" s="137" t="s">
        <v>35</v>
      </c>
      <c r="AM7" s="137"/>
      <c r="AN7" s="137"/>
      <c r="AO7" s="137"/>
      <c r="AP7" s="137"/>
      <c r="AQ7" s="137"/>
      <c r="AR7" s="137" t="s">
        <v>34</v>
      </c>
      <c r="AS7" s="137"/>
      <c r="AT7" s="137"/>
      <c r="AU7" s="137"/>
      <c r="AV7" s="137"/>
      <c r="AW7" s="137"/>
      <c r="AX7" s="137" t="s">
        <v>33</v>
      </c>
      <c r="AY7" s="137"/>
      <c r="AZ7" s="137"/>
      <c r="BA7" s="137"/>
      <c r="BB7" s="137"/>
      <c r="BC7" s="137"/>
      <c r="BD7" s="137" t="s">
        <v>32</v>
      </c>
      <c r="BE7" s="137"/>
      <c r="BF7" s="137"/>
      <c r="BG7" s="137"/>
      <c r="BH7" s="137"/>
      <c r="BI7" s="137"/>
      <c r="BJ7" s="137" t="s">
        <v>31</v>
      </c>
      <c r="BK7" s="137"/>
      <c r="BL7" s="137"/>
      <c r="BM7" s="137"/>
      <c r="BN7" s="137"/>
      <c r="BO7" s="137"/>
      <c r="BP7" s="137" t="s">
        <v>30</v>
      </c>
      <c r="BQ7" s="137"/>
      <c r="BR7" s="137"/>
      <c r="BS7" s="137"/>
      <c r="BT7" s="137"/>
      <c r="BU7" s="137"/>
    </row>
    <row r="8" spans="1:73" x14ac:dyDescent="0.2">
      <c r="A8" s="139"/>
      <c r="B8" s="137" t="s">
        <v>26</v>
      </c>
      <c r="C8" s="137"/>
      <c r="D8" s="137"/>
      <c r="E8" s="137" t="s">
        <v>27</v>
      </c>
      <c r="F8" s="137"/>
      <c r="G8" s="137"/>
      <c r="H8" s="137" t="s">
        <v>26</v>
      </c>
      <c r="I8" s="137"/>
      <c r="J8" s="137"/>
      <c r="K8" s="137" t="s">
        <v>27</v>
      </c>
      <c r="L8" s="137"/>
      <c r="M8" s="137"/>
      <c r="N8" s="137" t="s">
        <v>26</v>
      </c>
      <c r="O8" s="137"/>
      <c r="P8" s="137"/>
      <c r="Q8" s="137" t="s">
        <v>27</v>
      </c>
      <c r="R8" s="137"/>
      <c r="S8" s="137"/>
      <c r="T8" s="137" t="s">
        <v>26</v>
      </c>
      <c r="U8" s="137"/>
      <c r="V8" s="137"/>
      <c r="W8" s="137" t="s">
        <v>27</v>
      </c>
      <c r="X8" s="137"/>
      <c r="Y8" s="137"/>
      <c r="Z8" s="137" t="s">
        <v>26</v>
      </c>
      <c r="AA8" s="137"/>
      <c r="AB8" s="137"/>
      <c r="AC8" s="137" t="s">
        <v>27</v>
      </c>
      <c r="AD8" s="137"/>
      <c r="AE8" s="137"/>
      <c r="AF8" s="137" t="s">
        <v>26</v>
      </c>
      <c r="AG8" s="137"/>
      <c r="AH8" s="137"/>
      <c r="AI8" s="137" t="s">
        <v>27</v>
      </c>
      <c r="AJ8" s="137"/>
      <c r="AK8" s="137"/>
      <c r="AL8" s="137" t="s">
        <v>26</v>
      </c>
      <c r="AM8" s="137"/>
      <c r="AN8" s="137"/>
      <c r="AO8" s="137" t="s">
        <v>27</v>
      </c>
      <c r="AP8" s="137"/>
      <c r="AQ8" s="137"/>
      <c r="AR8" s="137" t="s">
        <v>26</v>
      </c>
      <c r="AS8" s="137"/>
      <c r="AT8" s="137"/>
      <c r="AU8" s="137" t="s">
        <v>27</v>
      </c>
      <c r="AV8" s="137"/>
      <c r="AW8" s="137"/>
      <c r="AX8" s="137" t="s">
        <v>26</v>
      </c>
      <c r="AY8" s="137"/>
      <c r="AZ8" s="137"/>
      <c r="BA8" s="137" t="s">
        <v>27</v>
      </c>
      <c r="BB8" s="137"/>
      <c r="BC8" s="137"/>
      <c r="BD8" s="137" t="s">
        <v>26</v>
      </c>
      <c r="BE8" s="137"/>
      <c r="BF8" s="137"/>
      <c r="BG8" s="137" t="s">
        <v>27</v>
      </c>
      <c r="BH8" s="137"/>
      <c r="BI8" s="137"/>
      <c r="BJ8" s="137" t="s">
        <v>26</v>
      </c>
      <c r="BK8" s="137"/>
      <c r="BL8" s="137"/>
      <c r="BM8" s="137" t="s">
        <v>27</v>
      </c>
      <c r="BN8" s="137"/>
      <c r="BO8" s="137"/>
      <c r="BP8" s="137" t="s">
        <v>26</v>
      </c>
      <c r="BQ8" s="137"/>
      <c r="BR8" s="137"/>
      <c r="BS8" s="137" t="s">
        <v>27</v>
      </c>
      <c r="BT8" s="137"/>
      <c r="BU8" s="137"/>
    </row>
    <row r="9" spans="1:73" ht="27.75" customHeight="1" x14ac:dyDescent="0.2">
      <c r="A9" s="140"/>
      <c r="B9" s="31" t="s">
        <v>23</v>
      </c>
      <c r="C9" s="31" t="s">
        <v>24</v>
      </c>
      <c r="D9" s="30" t="s">
        <v>25</v>
      </c>
      <c r="E9" s="31" t="s">
        <v>28</v>
      </c>
      <c r="F9" s="31" t="s">
        <v>24</v>
      </c>
      <c r="G9" s="30" t="s">
        <v>29</v>
      </c>
      <c r="H9" s="31" t="s">
        <v>23</v>
      </c>
      <c r="I9" s="31" t="s">
        <v>24</v>
      </c>
      <c r="J9" s="30" t="s">
        <v>25</v>
      </c>
      <c r="K9" s="31" t="s">
        <v>28</v>
      </c>
      <c r="L9" s="31" t="s">
        <v>24</v>
      </c>
      <c r="M9" s="30" t="s">
        <v>29</v>
      </c>
      <c r="N9" s="31" t="s">
        <v>23</v>
      </c>
      <c r="O9" s="31" t="s">
        <v>24</v>
      </c>
      <c r="P9" s="30" t="s">
        <v>25</v>
      </c>
      <c r="Q9" s="31" t="s">
        <v>28</v>
      </c>
      <c r="R9" s="31" t="s">
        <v>24</v>
      </c>
      <c r="S9" s="30" t="s">
        <v>29</v>
      </c>
      <c r="T9" s="31" t="s">
        <v>23</v>
      </c>
      <c r="U9" s="31" t="s">
        <v>24</v>
      </c>
      <c r="V9" s="30" t="s">
        <v>25</v>
      </c>
      <c r="W9" s="31" t="s">
        <v>28</v>
      </c>
      <c r="X9" s="31" t="s">
        <v>24</v>
      </c>
      <c r="Y9" s="30" t="s">
        <v>29</v>
      </c>
      <c r="Z9" s="31" t="s">
        <v>23</v>
      </c>
      <c r="AA9" s="31" t="s">
        <v>24</v>
      </c>
      <c r="AB9" s="30" t="s">
        <v>25</v>
      </c>
      <c r="AC9" s="31" t="s">
        <v>28</v>
      </c>
      <c r="AD9" s="31" t="s">
        <v>24</v>
      </c>
      <c r="AE9" s="30" t="s">
        <v>29</v>
      </c>
      <c r="AF9" s="31" t="s">
        <v>23</v>
      </c>
      <c r="AG9" s="31" t="s">
        <v>24</v>
      </c>
      <c r="AH9" s="30" t="s">
        <v>25</v>
      </c>
      <c r="AI9" s="31" t="s">
        <v>28</v>
      </c>
      <c r="AJ9" s="31" t="s">
        <v>24</v>
      </c>
      <c r="AK9" s="30" t="s">
        <v>29</v>
      </c>
      <c r="AL9" s="31" t="s">
        <v>23</v>
      </c>
      <c r="AM9" s="31" t="s">
        <v>24</v>
      </c>
      <c r="AN9" s="30" t="s">
        <v>25</v>
      </c>
      <c r="AO9" s="31" t="s">
        <v>28</v>
      </c>
      <c r="AP9" s="31" t="s">
        <v>24</v>
      </c>
      <c r="AQ9" s="30" t="s">
        <v>29</v>
      </c>
      <c r="AR9" s="31" t="s">
        <v>23</v>
      </c>
      <c r="AS9" s="31" t="s">
        <v>24</v>
      </c>
      <c r="AT9" s="30" t="s">
        <v>25</v>
      </c>
      <c r="AU9" s="31" t="s">
        <v>28</v>
      </c>
      <c r="AV9" s="31" t="s">
        <v>24</v>
      </c>
      <c r="AW9" s="30" t="s">
        <v>29</v>
      </c>
      <c r="AX9" s="31" t="s">
        <v>23</v>
      </c>
      <c r="AY9" s="31" t="s">
        <v>24</v>
      </c>
      <c r="AZ9" s="30" t="s">
        <v>25</v>
      </c>
      <c r="BA9" s="31" t="s">
        <v>28</v>
      </c>
      <c r="BB9" s="31" t="s">
        <v>24</v>
      </c>
      <c r="BC9" s="30" t="s">
        <v>29</v>
      </c>
      <c r="BD9" s="31" t="s">
        <v>23</v>
      </c>
      <c r="BE9" s="31" t="s">
        <v>24</v>
      </c>
      <c r="BF9" s="30" t="s">
        <v>25</v>
      </c>
      <c r="BG9" s="31" t="s">
        <v>28</v>
      </c>
      <c r="BH9" s="31" t="s">
        <v>24</v>
      </c>
      <c r="BI9" s="30" t="s">
        <v>29</v>
      </c>
      <c r="BJ9" s="31" t="s">
        <v>23</v>
      </c>
      <c r="BK9" s="31" t="s">
        <v>24</v>
      </c>
      <c r="BL9" s="30" t="s">
        <v>25</v>
      </c>
      <c r="BM9" s="31" t="s">
        <v>28</v>
      </c>
      <c r="BN9" s="31" t="s">
        <v>24</v>
      </c>
      <c r="BO9" s="30" t="s">
        <v>29</v>
      </c>
      <c r="BP9" s="31" t="s">
        <v>23</v>
      </c>
      <c r="BQ9" s="31" t="s">
        <v>24</v>
      </c>
      <c r="BR9" s="30" t="s">
        <v>25</v>
      </c>
      <c r="BS9" s="31" t="s">
        <v>28</v>
      </c>
      <c r="BT9" s="31" t="s">
        <v>24</v>
      </c>
      <c r="BU9" s="30" t="s">
        <v>29</v>
      </c>
    </row>
    <row r="10" spans="1:73" x14ac:dyDescent="0.2">
      <c r="A10" s="33" t="s">
        <v>7</v>
      </c>
      <c r="B10" s="37">
        <v>164</v>
      </c>
      <c r="C10" s="104">
        <f>'Población Badajoz'!E12</f>
        <v>3106</v>
      </c>
      <c r="D10" s="100">
        <f>B10/C10</f>
        <v>5.280103026400515E-2</v>
      </c>
      <c r="E10" s="37">
        <v>146</v>
      </c>
      <c r="F10" s="104">
        <f>'Población Badajoz'!F12</f>
        <v>2999</v>
      </c>
      <c r="G10" s="100">
        <f>E10/F10</f>
        <v>4.8682894298099369E-2</v>
      </c>
      <c r="H10" s="37">
        <v>170</v>
      </c>
      <c r="I10" s="104">
        <f>'Población Badajoz'!E12</f>
        <v>3106</v>
      </c>
      <c r="J10" s="100">
        <f>H10/I10</f>
        <v>5.4732775273663874E-2</v>
      </c>
      <c r="K10" s="37">
        <v>154</v>
      </c>
      <c r="L10" s="104">
        <f>'Población Badajoz'!F12</f>
        <v>2999</v>
      </c>
      <c r="M10" s="100">
        <f>K10/L10</f>
        <v>5.135045015005002E-2</v>
      </c>
      <c r="N10" s="37">
        <v>174</v>
      </c>
      <c r="O10" s="104">
        <f>'Población Badajoz'!E12</f>
        <v>3106</v>
      </c>
      <c r="P10" s="100">
        <f>N10/O10</f>
        <v>5.6020605280103025E-2</v>
      </c>
      <c r="Q10" s="37">
        <v>148</v>
      </c>
      <c r="R10" s="104">
        <f>'Población Badajoz'!F12</f>
        <v>2999</v>
      </c>
      <c r="S10" s="100">
        <f>Q10/R10</f>
        <v>4.9349783261087028E-2</v>
      </c>
      <c r="T10" s="37">
        <v>173</v>
      </c>
      <c r="U10" s="124">
        <v>3137</v>
      </c>
      <c r="V10" s="125">
        <f>T10/U10</f>
        <v>5.5148230793751994E-2</v>
      </c>
      <c r="W10" s="37">
        <v>150</v>
      </c>
      <c r="X10" s="124">
        <v>2973</v>
      </c>
      <c r="Y10" s="125">
        <f>W10/X10</f>
        <v>5.0454086781029264E-2</v>
      </c>
      <c r="Z10" s="37">
        <v>169</v>
      </c>
      <c r="AA10" s="124">
        <v>3137</v>
      </c>
      <c r="AB10" s="125">
        <f>Z10/AA10</f>
        <v>5.3873127191584318E-2</v>
      </c>
      <c r="AC10" s="37">
        <v>162</v>
      </c>
      <c r="AD10" s="124">
        <v>2973</v>
      </c>
      <c r="AE10" s="125">
        <f>AC10/AD10</f>
        <v>5.4490413723511606E-2</v>
      </c>
      <c r="AF10" s="37">
        <v>171</v>
      </c>
      <c r="AG10" s="124">
        <v>3137</v>
      </c>
      <c r="AH10" s="125">
        <f>AF10/AG10</f>
        <v>5.4510678992668156E-2</v>
      </c>
      <c r="AI10" s="37">
        <v>156</v>
      </c>
      <c r="AJ10" s="124">
        <v>2973</v>
      </c>
      <c r="AK10" s="125">
        <f>AI10/AJ10</f>
        <v>5.2472250252270432E-2</v>
      </c>
      <c r="AL10" s="37">
        <v>166</v>
      </c>
      <c r="AM10" s="124">
        <v>3137</v>
      </c>
      <c r="AN10" s="125">
        <f>AL10/AM10</f>
        <v>5.291679948995856E-2</v>
      </c>
      <c r="AO10" s="37">
        <v>161</v>
      </c>
      <c r="AP10" s="124">
        <v>2973</v>
      </c>
      <c r="AQ10" s="125">
        <f>AO10/AP10</f>
        <v>5.415405314497141E-2</v>
      </c>
      <c r="AR10" s="37">
        <v>166</v>
      </c>
      <c r="AS10" s="124">
        <v>3137</v>
      </c>
      <c r="AT10" s="125">
        <f>AR10/AS10</f>
        <v>5.291679948995856E-2</v>
      </c>
      <c r="AU10" s="37">
        <v>162</v>
      </c>
      <c r="AV10" s="124">
        <v>2973</v>
      </c>
      <c r="AW10" s="125">
        <f>AU10/AV10</f>
        <v>5.4490413723511606E-2</v>
      </c>
      <c r="AX10" s="37">
        <v>173</v>
      </c>
      <c r="AY10" s="124">
        <v>3137</v>
      </c>
      <c r="AZ10" s="125">
        <f>AX10/AY10</f>
        <v>5.5148230793751994E-2</v>
      </c>
      <c r="BA10" s="37">
        <v>167</v>
      </c>
      <c r="BB10" s="124">
        <v>2973</v>
      </c>
      <c r="BC10" s="125">
        <f>BA10/BB10</f>
        <v>5.6172216616212578E-2</v>
      </c>
      <c r="BD10" s="37">
        <v>176</v>
      </c>
      <c r="BE10" s="124">
        <v>3137</v>
      </c>
      <c r="BF10" s="125">
        <f>BD10/BE10</f>
        <v>5.6104558495377752E-2</v>
      </c>
      <c r="BG10" s="37">
        <v>160</v>
      </c>
      <c r="BH10" s="124">
        <v>2973</v>
      </c>
      <c r="BI10" s="125">
        <f>BG10/BH10</f>
        <v>5.3817692566431215E-2</v>
      </c>
      <c r="BJ10" s="37">
        <v>164</v>
      </c>
      <c r="BK10" s="124">
        <v>3137</v>
      </c>
      <c r="BL10" s="125">
        <f>BJ10/BK10</f>
        <v>5.2279247688874722E-2</v>
      </c>
      <c r="BM10" s="37">
        <v>157</v>
      </c>
      <c r="BN10" s="124">
        <v>2973</v>
      </c>
      <c r="BO10" s="125">
        <f>BM10/BN10</f>
        <v>5.2808610830810628E-2</v>
      </c>
      <c r="BP10" s="37">
        <v>161</v>
      </c>
      <c r="BQ10" s="124">
        <v>3137</v>
      </c>
      <c r="BR10" s="125">
        <f>BP10/BQ10</f>
        <v>5.1322919987248965E-2</v>
      </c>
      <c r="BS10" s="37">
        <v>140</v>
      </c>
      <c r="BT10" s="124">
        <v>2973</v>
      </c>
      <c r="BU10" s="125">
        <f>BS10/BT10</f>
        <v>4.7090480995627314E-2</v>
      </c>
    </row>
    <row r="11" spans="1:73" x14ac:dyDescent="0.2">
      <c r="A11" s="33" t="s">
        <v>8</v>
      </c>
      <c r="B11" s="37">
        <v>693</v>
      </c>
      <c r="C11" s="104">
        <f>'Población Badajoz'!E13</f>
        <v>4357</v>
      </c>
      <c r="D11" s="100">
        <f t="shared" ref="D11:D20" si="0">B11/C11</f>
        <v>0.15905439522607298</v>
      </c>
      <c r="E11" s="37">
        <v>679</v>
      </c>
      <c r="F11" s="104">
        <f>'Población Badajoz'!F13</f>
        <v>4137</v>
      </c>
      <c r="G11" s="100">
        <f t="shared" ref="G11:G20" si="1">E11/F11</f>
        <v>0.16412859560067683</v>
      </c>
      <c r="H11" s="37">
        <v>666</v>
      </c>
      <c r="I11" s="104">
        <f>'Población Badajoz'!E13</f>
        <v>4357</v>
      </c>
      <c r="J11" s="100">
        <f t="shared" ref="J11:J20" si="2">H11/I11</f>
        <v>0.15285747073674547</v>
      </c>
      <c r="K11" s="37">
        <v>663</v>
      </c>
      <c r="L11" s="104">
        <f>'Población Badajoz'!F13</f>
        <v>4137</v>
      </c>
      <c r="M11" s="100">
        <f t="shared" ref="M11:M20" si="3">K11/L11</f>
        <v>0.16026105873821611</v>
      </c>
      <c r="N11" s="37">
        <v>650</v>
      </c>
      <c r="O11" s="104">
        <f>'Población Badajoz'!E13</f>
        <v>4357</v>
      </c>
      <c r="P11" s="100">
        <f t="shared" ref="P11:P20" si="4">N11/O11</f>
        <v>0.14918521918751435</v>
      </c>
      <c r="Q11" s="37">
        <v>659</v>
      </c>
      <c r="R11" s="104">
        <f>'Población Badajoz'!F13</f>
        <v>4137</v>
      </c>
      <c r="S11" s="100">
        <f t="shared" ref="S11:S20" si="5">Q11/R11</f>
        <v>0.15929417452260092</v>
      </c>
      <c r="T11" s="37">
        <v>617</v>
      </c>
      <c r="U11" s="124">
        <v>4453</v>
      </c>
      <c r="V11" s="125">
        <f t="shared" ref="V11:V20" si="6">T11/U11</f>
        <v>0.13855827532000897</v>
      </c>
      <c r="W11" s="37">
        <v>660</v>
      </c>
      <c r="X11" s="124">
        <v>4207</v>
      </c>
      <c r="Y11" s="125">
        <f t="shared" ref="Y11:Y20" si="7">W11/X11</f>
        <v>0.15688138816258618</v>
      </c>
      <c r="Z11" s="37">
        <v>582</v>
      </c>
      <c r="AA11" s="124">
        <v>4453</v>
      </c>
      <c r="AB11" s="125">
        <f t="shared" ref="AB11:AB20" si="8">Z11/AA11</f>
        <v>0.13069840556927914</v>
      </c>
      <c r="AC11" s="37">
        <v>618</v>
      </c>
      <c r="AD11" s="124">
        <v>4207</v>
      </c>
      <c r="AE11" s="125">
        <f t="shared" ref="AE11:AE20" si="9">AC11/AD11</f>
        <v>0.14689802709769431</v>
      </c>
      <c r="AF11" s="37">
        <v>548</v>
      </c>
      <c r="AG11" s="124">
        <v>4453</v>
      </c>
      <c r="AH11" s="125">
        <f t="shared" ref="AH11:AH20" si="10">AF11/AG11</f>
        <v>0.12306310352571301</v>
      </c>
      <c r="AI11" s="37">
        <v>567</v>
      </c>
      <c r="AJ11" s="124">
        <v>4207</v>
      </c>
      <c r="AK11" s="125">
        <f t="shared" ref="AK11:AK20" si="11">AI11/AJ11</f>
        <v>0.13477537437603992</v>
      </c>
      <c r="AL11" s="37">
        <v>534</v>
      </c>
      <c r="AM11" s="124">
        <v>4453</v>
      </c>
      <c r="AN11" s="125">
        <f t="shared" ref="AN11:AN20" si="12">AL11/AM11</f>
        <v>0.11991915562542106</v>
      </c>
      <c r="AO11" s="37">
        <v>588</v>
      </c>
      <c r="AP11" s="124">
        <v>4207</v>
      </c>
      <c r="AQ11" s="125">
        <f t="shared" ref="AQ11:AQ20" si="13">AO11/AP11</f>
        <v>0.13976705490848584</v>
      </c>
      <c r="AR11" s="37">
        <v>523</v>
      </c>
      <c r="AS11" s="124">
        <v>4453</v>
      </c>
      <c r="AT11" s="125">
        <f t="shared" ref="AT11:AT20" si="14">AR11/AS11</f>
        <v>0.11744891084662025</v>
      </c>
      <c r="AU11" s="37">
        <v>612</v>
      </c>
      <c r="AV11" s="124">
        <v>4207</v>
      </c>
      <c r="AW11" s="125">
        <f t="shared" ref="AW11:AW20" si="15">AU11/AV11</f>
        <v>0.14547183265985264</v>
      </c>
      <c r="AX11" s="37">
        <v>595</v>
      </c>
      <c r="AY11" s="124">
        <v>4453</v>
      </c>
      <c r="AZ11" s="125">
        <f t="shared" ref="AZ11:AZ20" si="16">AX11/AY11</f>
        <v>0.13361778576240738</v>
      </c>
      <c r="BA11" s="37">
        <v>665</v>
      </c>
      <c r="BB11" s="124">
        <v>4207</v>
      </c>
      <c r="BC11" s="125">
        <f t="shared" ref="BC11:BC20" si="17">BA11/BB11</f>
        <v>0.15806988352745424</v>
      </c>
      <c r="BD11" s="37">
        <v>646</v>
      </c>
      <c r="BE11" s="124">
        <v>4453</v>
      </c>
      <c r="BF11" s="125">
        <f t="shared" ref="BF11:BF20" si="18">BD11/BE11</f>
        <v>0.14507073882775656</v>
      </c>
      <c r="BG11" s="37">
        <v>714</v>
      </c>
      <c r="BH11" s="124">
        <v>4207</v>
      </c>
      <c r="BI11" s="125">
        <f t="shared" ref="BI11:BI20" si="19">BG11/BH11</f>
        <v>0.16971713810316139</v>
      </c>
      <c r="BJ11" s="37">
        <v>624</v>
      </c>
      <c r="BK11" s="124">
        <v>4453</v>
      </c>
      <c r="BL11" s="125">
        <f t="shared" ref="BL11:BL20" si="20">BJ11/BK11</f>
        <v>0.14013024927015494</v>
      </c>
      <c r="BM11" s="37">
        <v>688</v>
      </c>
      <c r="BN11" s="124">
        <v>4207</v>
      </c>
      <c r="BO11" s="125">
        <f t="shared" ref="BO11:BO20" si="21">BM11/BN11</f>
        <v>0.1635369622058474</v>
      </c>
      <c r="BP11" s="37">
        <v>612</v>
      </c>
      <c r="BQ11" s="124">
        <v>4453</v>
      </c>
      <c r="BR11" s="125">
        <f t="shared" ref="BR11:BR20" si="22">BP11/BQ11</f>
        <v>0.13743543678419043</v>
      </c>
      <c r="BS11" s="37">
        <v>614</v>
      </c>
      <c r="BT11" s="124">
        <v>4207</v>
      </c>
      <c r="BU11" s="125">
        <f t="shared" ref="BU11:BU20" si="23">BS11/BT11</f>
        <v>0.14594723080579985</v>
      </c>
    </row>
    <row r="12" spans="1:73" x14ac:dyDescent="0.2">
      <c r="A12" s="33" t="s">
        <v>9</v>
      </c>
      <c r="B12" s="37">
        <v>966</v>
      </c>
      <c r="C12" s="104">
        <f>'Población Badajoz'!E14</f>
        <v>4809</v>
      </c>
      <c r="D12" s="100">
        <f t="shared" si="0"/>
        <v>0.20087336244541484</v>
      </c>
      <c r="E12" s="37">
        <v>1065</v>
      </c>
      <c r="F12" s="104">
        <f>'Población Badajoz'!F14</f>
        <v>4586</v>
      </c>
      <c r="G12" s="100">
        <f t="shared" si="1"/>
        <v>0.23222852158744003</v>
      </c>
      <c r="H12" s="37">
        <v>918</v>
      </c>
      <c r="I12" s="104">
        <f>'Población Badajoz'!E14</f>
        <v>4809</v>
      </c>
      <c r="J12" s="100">
        <f t="shared" si="2"/>
        <v>0.19089207735495944</v>
      </c>
      <c r="K12" s="37">
        <v>1068</v>
      </c>
      <c r="L12" s="104">
        <f>'Población Badajoz'!F14</f>
        <v>4586</v>
      </c>
      <c r="M12" s="100">
        <f t="shared" si="3"/>
        <v>0.23288268643698212</v>
      </c>
      <c r="N12" s="37">
        <v>885</v>
      </c>
      <c r="O12" s="104">
        <f>'Población Badajoz'!E14</f>
        <v>4809</v>
      </c>
      <c r="P12" s="100">
        <f t="shared" si="4"/>
        <v>0.18402994385527136</v>
      </c>
      <c r="Q12" s="37">
        <v>1080</v>
      </c>
      <c r="R12" s="104">
        <f>'Población Badajoz'!F14</f>
        <v>4586</v>
      </c>
      <c r="S12" s="100">
        <f t="shared" si="5"/>
        <v>0.23549934583515045</v>
      </c>
      <c r="T12" s="37">
        <v>864</v>
      </c>
      <c r="U12" s="124">
        <v>4838</v>
      </c>
      <c r="V12" s="125">
        <f t="shared" si="6"/>
        <v>0.17858619264158743</v>
      </c>
      <c r="W12" s="37">
        <v>1050</v>
      </c>
      <c r="X12" s="124">
        <v>4738</v>
      </c>
      <c r="Y12" s="125">
        <f t="shared" si="7"/>
        <v>0.22161249472351202</v>
      </c>
      <c r="Z12" s="37">
        <v>803</v>
      </c>
      <c r="AA12" s="124">
        <v>4838</v>
      </c>
      <c r="AB12" s="125">
        <f t="shared" si="8"/>
        <v>0.16597767672591981</v>
      </c>
      <c r="AC12" s="37">
        <v>1001</v>
      </c>
      <c r="AD12" s="124">
        <v>4738</v>
      </c>
      <c r="AE12" s="125">
        <f t="shared" si="9"/>
        <v>0.21127057830308146</v>
      </c>
      <c r="AF12" s="37">
        <v>736</v>
      </c>
      <c r="AG12" s="124">
        <v>4838</v>
      </c>
      <c r="AH12" s="125">
        <f t="shared" si="10"/>
        <v>0.15212897891690783</v>
      </c>
      <c r="AI12" s="37">
        <v>934</v>
      </c>
      <c r="AJ12" s="124">
        <v>4738</v>
      </c>
      <c r="AK12" s="125">
        <f t="shared" si="11"/>
        <v>0.19712959054453355</v>
      </c>
      <c r="AL12" s="37">
        <v>714</v>
      </c>
      <c r="AM12" s="124">
        <v>4838</v>
      </c>
      <c r="AN12" s="125">
        <f t="shared" si="12"/>
        <v>0.14758164530797852</v>
      </c>
      <c r="AO12" s="37">
        <v>924</v>
      </c>
      <c r="AP12" s="124">
        <v>4738</v>
      </c>
      <c r="AQ12" s="125">
        <f t="shared" si="13"/>
        <v>0.19501899535669059</v>
      </c>
      <c r="AR12" s="37">
        <v>752</v>
      </c>
      <c r="AS12" s="124">
        <v>4838</v>
      </c>
      <c r="AT12" s="125">
        <f t="shared" si="14"/>
        <v>0.15543613063249276</v>
      </c>
      <c r="AU12" s="37">
        <v>931</v>
      </c>
      <c r="AV12" s="124">
        <v>4738</v>
      </c>
      <c r="AW12" s="125">
        <f t="shared" si="15"/>
        <v>0.19649641198818066</v>
      </c>
      <c r="AX12" s="37">
        <v>778</v>
      </c>
      <c r="AY12" s="124">
        <v>4838</v>
      </c>
      <c r="AZ12" s="125">
        <f t="shared" si="16"/>
        <v>0.1608102521703183</v>
      </c>
      <c r="BA12" s="37">
        <v>952</v>
      </c>
      <c r="BB12" s="124">
        <v>4738</v>
      </c>
      <c r="BC12" s="125">
        <f t="shared" si="17"/>
        <v>0.20092866188265091</v>
      </c>
      <c r="BD12" s="37">
        <v>871</v>
      </c>
      <c r="BE12" s="124">
        <v>4838</v>
      </c>
      <c r="BF12" s="125">
        <f t="shared" si="18"/>
        <v>0.18003307151715586</v>
      </c>
      <c r="BG12" s="37">
        <v>1052</v>
      </c>
      <c r="BH12" s="124">
        <v>4738</v>
      </c>
      <c r="BI12" s="125">
        <f t="shared" si="19"/>
        <v>0.22203461376108063</v>
      </c>
      <c r="BJ12" s="37">
        <v>867</v>
      </c>
      <c r="BK12" s="124">
        <v>4838</v>
      </c>
      <c r="BL12" s="125">
        <f t="shared" si="20"/>
        <v>0.1792062835882596</v>
      </c>
      <c r="BM12" s="37">
        <v>1020</v>
      </c>
      <c r="BN12" s="124">
        <v>4738</v>
      </c>
      <c r="BO12" s="125">
        <f t="shared" si="21"/>
        <v>0.21528070915998312</v>
      </c>
      <c r="BP12" s="37">
        <v>841</v>
      </c>
      <c r="BQ12" s="124">
        <v>4838</v>
      </c>
      <c r="BR12" s="125">
        <f t="shared" si="22"/>
        <v>0.17383216205043406</v>
      </c>
      <c r="BS12" s="37">
        <v>940</v>
      </c>
      <c r="BT12" s="124">
        <v>4738</v>
      </c>
      <c r="BU12" s="125">
        <f t="shared" si="23"/>
        <v>0.19839594765723934</v>
      </c>
    </row>
    <row r="13" spans="1:73" x14ac:dyDescent="0.2">
      <c r="A13" s="33" t="s">
        <v>10</v>
      </c>
      <c r="B13" s="37">
        <v>773</v>
      </c>
      <c r="C13" s="104">
        <f>'Población Badajoz'!E15</f>
        <v>5239</v>
      </c>
      <c r="D13" s="100">
        <f t="shared" si="0"/>
        <v>0.14754724184004581</v>
      </c>
      <c r="E13" s="37">
        <v>1088</v>
      </c>
      <c r="F13" s="104">
        <f>'Población Badajoz'!F15</f>
        <v>5362</v>
      </c>
      <c r="G13" s="100">
        <f t="shared" si="1"/>
        <v>0.20290936217829167</v>
      </c>
      <c r="H13" s="37">
        <v>755</v>
      </c>
      <c r="I13" s="104">
        <f>'Población Badajoz'!E15</f>
        <v>5239</v>
      </c>
      <c r="J13" s="100">
        <f t="shared" si="2"/>
        <v>0.14411147165489596</v>
      </c>
      <c r="K13" s="37">
        <v>1048</v>
      </c>
      <c r="L13" s="104">
        <f>'Población Badajoz'!F15</f>
        <v>5362</v>
      </c>
      <c r="M13" s="100">
        <f t="shared" si="3"/>
        <v>0.19544945915703096</v>
      </c>
      <c r="N13" s="37">
        <v>743</v>
      </c>
      <c r="O13" s="104">
        <f>'Población Badajoz'!E15</f>
        <v>5239</v>
      </c>
      <c r="P13" s="100">
        <f t="shared" si="4"/>
        <v>0.14182095819812943</v>
      </c>
      <c r="Q13" s="37">
        <v>1045</v>
      </c>
      <c r="R13" s="104">
        <f>'Población Badajoz'!F15</f>
        <v>5362</v>
      </c>
      <c r="S13" s="100">
        <f t="shared" si="5"/>
        <v>0.19488996643043641</v>
      </c>
      <c r="T13" s="37">
        <v>717</v>
      </c>
      <c r="U13" s="124">
        <v>5531</v>
      </c>
      <c r="V13" s="125">
        <f t="shared" si="6"/>
        <v>0.12963297776170674</v>
      </c>
      <c r="W13" s="37">
        <v>1022</v>
      </c>
      <c r="X13" s="124">
        <v>5670</v>
      </c>
      <c r="Y13" s="125">
        <f t="shared" si="7"/>
        <v>0.18024691358024691</v>
      </c>
      <c r="Z13" s="37">
        <v>711</v>
      </c>
      <c r="AA13" s="124">
        <v>5531</v>
      </c>
      <c r="AB13" s="125">
        <f t="shared" si="8"/>
        <v>0.12854818296872175</v>
      </c>
      <c r="AC13" s="37">
        <v>986</v>
      </c>
      <c r="AD13" s="124">
        <v>5670</v>
      </c>
      <c r="AE13" s="125">
        <f t="shared" si="9"/>
        <v>0.17389770723104056</v>
      </c>
      <c r="AF13" s="37">
        <v>664</v>
      </c>
      <c r="AG13" s="124">
        <v>5531</v>
      </c>
      <c r="AH13" s="125">
        <f t="shared" si="10"/>
        <v>0.12005062375700597</v>
      </c>
      <c r="AI13" s="37">
        <v>979</v>
      </c>
      <c r="AJ13" s="124">
        <v>5670</v>
      </c>
      <c r="AK13" s="125">
        <f t="shared" si="11"/>
        <v>0.17266313932980601</v>
      </c>
      <c r="AL13" s="37">
        <v>670</v>
      </c>
      <c r="AM13" s="124">
        <v>5531</v>
      </c>
      <c r="AN13" s="125">
        <f t="shared" si="12"/>
        <v>0.12113541854999096</v>
      </c>
      <c r="AO13" s="37">
        <v>969</v>
      </c>
      <c r="AP13" s="124">
        <v>5670</v>
      </c>
      <c r="AQ13" s="125">
        <f t="shared" si="13"/>
        <v>0.17089947089947091</v>
      </c>
      <c r="AR13" s="37">
        <v>698</v>
      </c>
      <c r="AS13" s="124">
        <v>5531</v>
      </c>
      <c r="AT13" s="125">
        <f t="shared" si="14"/>
        <v>0.12619779425058761</v>
      </c>
      <c r="AU13" s="37">
        <v>993</v>
      </c>
      <c r="AV13" s="124">
        <v>5670</v>
      </c>
      <c r="AW13" s="125">
        <f t="shared" si="15"/>
        <v>0.17513227513227514</v>
      </c>
      <c r="AX13" s="37">
        <v>711</v>
      </c>
      <c r="AY13" s="124">
        <v>5531</v>
      </c>
      <c r="AZ13" s="125">
        <f t="shared" si="16"/>
        <v>0.12854818296872175</v>
      </c>
      <c r="BA13" s="37">
        <v>1028</v>
      </c>
      <c r="BB13" s="124">
        <v>5670</v>
      </c>
      <c r="BC13" s="125">
        <f t="shared" si="17"/>
        <v>0.18130511463844798</v>
      </c>
      <c r="BD13" s="37">
        <v>768</v>
      </c>
      <c r="BE13" s="124">
        <v>5531</v>
      </c>
      <c r="BF13" s="125">
        <f t="shared" si="18"/>
        <v>0.13885373350207919</v>
      </c>
      <c r="BG13" s="37">
        <v>1048</v>
      </c>
      <c r="BH13" s="124">
        <v>5670</v>
      </c>
      <c r="BI13" s="125">
        <f t="shared" si="19"/>
        <v>0.18483245149911817</v>
      </c>
      <c r="BJ13" s="37">
        <v>747</v>
      </c>
      <c r="BK13" s="124">
        <v>5531</v>
      </c>
      <c r="BL13" s="125">
        <f t="shared" si="20"/>
        <v>0.13505695172663171</v>
      </c>
      <c r="BM13" s="37">
        <v>1037</v>
      </c>
      <c r="BN13" s="124">
        <v>5670</v>
      </c>
      <c r="BO13" s="125">
        <f t="shared" si="21"/>
        <v>0.18289241622574956</v>
      </c>
      <c r="BP13" s="37">
        <v>737</v>
      </c>
      <c r="BQ13" s="124">
        <v>5531</v>
      </c>
      <c r="BR13" s="125">
        <f t="shared" si="22"/>
        <v>0.13324896040499007</v>
      </c>
      <c r="BS13" s="37">
        <v>953</v>
      </c>
      <c r="BT13" s="124">
        <v>5670</v>
      </c>
      <c r="BU13" s="125">
        <f t="shared" si="23"/>
        <v>0.16807760141093475</v>
      </c>
    </row>
    <row r="14" spans="1:73" x14ac:dyDescent="0.2">
      <c r="A14" s="33" t="s">
        <v>11</v>
      </c>
      <c r="B14" s="37">
        <v>845</v>
      </c>
      <c r="C14" s="104">
        <f>'Población Badajoz'!E16</f>
        <v>6132</v>
      </c>
      <c r="D14" s="100">
        <f t="shared" si="0"/>
        <v>0.13780169602087411</v>
      </c>
      <c r="E14" s="37">
        <v>1216</v>
      </c>
      <c r="F14" s="104">
        <f>'Población Badajoz'!F16</f>
        <v>6328</v>
      </c>
      <c r="G14" s="100">
        <f t="shared" si="1"/>
        <v>0.19216182048040456</v>
      </c>
      <c r="H14" s="37">
        <v>803</v>
      </c>
      <c r="I14" s="104">
        <f>'Población Badajoz'!E16</f>
        <v>6132</v>
      </c>
      <c r="J14" s="100">
        <f t="shared" si="2"/>
        <v>0.13095238095238096</v>
      </c>
      <c r="K14" s="37">
        <v>1198</v>
      </c>
      <c r="L14" s="104">
        <f>'Población Badajoz'!F16</f>
        <v>6328</v>
      </c>
      <c r="M14" s="100">
        <f t="shared" si="3"/>
        <v>0.18931731984829331</v>
      </c>
      <c r="N14" s="37">
        <v>752</v>
      </c>
      <c r="O14" s="104">
        <f>'Población Badajoz'!E16</f>
        <v>6132</v>
      </c>
      <c r="P14" s="100">
        <f t="shared" si="4"/>
        <v>0.12263535551206783</v>
      </c>
      <c r="Q14" s="37">
        <v>1219</v>
      </c>
      <c r="R14" s="104">
        <f>'Población Badajoz'!F16</f>
        <v>6328</v>
      </c>
      <c r="S14" s="100">
        <f t="shared" si="5"/>
        <v>0.19263590391908975</v>
      </c>
      <c r="T14" s="37">
        <v>719</v>
      </c>
      <c r="U14" s="124">
        <v>6257</v>
      </c>
      <c r="V14" s="125">
        <f t="shared" si="6"/>
        <v>0.1149112993447339</v>
      </c>
      <c r="W14" s="37">
        <v>1192</v>
      </c>
      <c r="X14" s="124">
        <v>6418</v>
      </c>
      <c r="Y14" s="125">
        <f t="shared" si="7"/>
        <v>0.18572764100966033</v>
      </c>
      <c r="Z14" s="37">
        <v>688</v>
      </c>
      <c r="AA14" s="124">
        <v>6257</v>
      </c>
      <c r="AB14" s="125">
        <f t="shared" si="8"/>
        <v>0.10995684832987054</v>
      </c>
      <c r="AC14" s="37">
        <v>1149</v>
      </c>
      <c r="AD14" s="124">
        <v>6418</v>
      </c>
      <c r="AE14" s="125">
        <f t="shared" si="9"/>
        <v>0.17902773449672796</v>
      </c>
      <c r="AF14" s="37">
        <v>679</v>
      </c>
      <c r="AG14" s="124">
        <v>6257</v>
      </c>
      <c r="AH14" s="125">
        <f t="shared" si="10"/>
        <v>0.10851845932555537</v>
      </c>
      <c r="AI14" s="37">
        <v>1115</v>
      </c>
      <c r="AJ14" s="124">
        <v>6418</v>
      </c>
      <c r="AK14" s="125">
        <f t="shared" si="11"/>
        <v>0.17373013399813025</v>
      </c>
      <c r="AL14" s="37">
        <v>654</v>
      </c>
      <c r="AM14" s="124">
        <v>6257</v>
      </c>
      <c r="AN14" s="125">
        <f t="shared" si="12"/>
        <v>0.10452293431356881</v>
      </c>
      <c r="AO14" s="37">
        <v>1091</v>
      </c>
      <c r="AP14" s="124">
        <v>6418</v>
      </c>
      <c r="AQ14" s="125">
        <f t="shared" si="13"/>
        <v>0.16999065129323776</v>
      </c>
      <c r="AR14" s="37">
        <v>683</v>
      </c>
      <c r="AS14" s="124">
        <v>6257</v>
      </c>
      <c r="AT14" s="125">
        <f t="shared" si="14"/>
        <v>0.10915774332747323</v>
      </c>
      <c r="AU14" s="37">
        <v>1101</v>
      </c>
      <c r="AV14" s="124">
        <v>6418</v>
      </c>
      <c r="AW14" s="125">
        <f t="shared" si="15"/>
        <v>0.17154876908694297</v>
      </c>
      <c r="AX14" s="37">
        <v>680</v>
      </c>
      <c r="AY14" s="124">
        <v>6257</v>
      </c>
      <c r="AZ14" s="125">
        <f t="shared" si="16"/>
        <v>0.10867828032603484</v>
      </c>
      <c r="BA14" s="37">
        <v>1100</v>
      </c>
      <c r="BB14" s="124">
        <v>6418</v>
      </c>
      <c r="BC14" s="125">
        <f t="shared" si="17"/>
        <v>0.17139295730757245</v>
      </c>
      <c r="BD14" s="37">
        <v>723</v>
      </c>
      <c r="BE14" s="124">
        <v>6257</v>
      </c>
      <c r="BF14" s="125">
        <f t="shared" si="18"/>
        <v>0.11555058334665175</v>
      </c>
      <c r="BG14" s="37">
        <v>1133</v>
      </c>
      <c r="BH14" s="124">
        <v>6418</v>
      </c>
      <c r="BI14" s="125">
        <f t="shared" si="19"/>
        <v>0.17653474602679964</v>
      </c>
      <c r="BJ14" s="37">
        <v>730</v>
      </c>
      <c r="BK14" s="124">
        <v>6257</v>
      </c>
      <c r="BL14" s="125">
        <f t="shared" si="20"/>
        <v>0.116669330350008</v>
      </c>
      <c r="BM14" s="37">
        <v>1123</v>
      </c>
      <c r="BN14" s="124">
        <v>6418</v>
      </c>
      <c r="BO14" s="125">
        <f t="shared" si="21"/>
        <v>0.17497662823309443</v>
      </c>
      <c r="BP14" s="37">
        <v>734</v>
      </c>
      <c r="BQ14" s="124">
        <v>6257</v>
      </c>
      <c r="BR14" s="125">
        <f t="shared" si="22"/>
        <v>0.11730861435192584</v>
      </c>
      <c r="BS14" s="37">
        <v>1087</v>
      </c>
      <c r="BT14" s="124">
        <v>6418</v>
      </c>
      <c r="BU14" s="125">
        <f t="shared" si="23"/>
        <v>0.16936740417575569</v>
      </c>
    </row>
    <row r="15" spans="1:73" x14ac:dyDescent="0.2">
      <c r="A15" s="33" t="s">
        <v>12</v>
      </c>
      <c r="B15" s="37">
        <v>942</v>
      </c>
      <c r="C15" s="104">
        <f>'Población Badajoz'!E17</f>
        <v>6365</v>
      </c>
      <c r="D15" s="100">
        <f t="shared" si="0"/>
        <v>0.14799685781618224</v>
      </c>
      <c r="E15" s="37">
        <v>1260</v>
      </c>
      <c r="F15" s="104">
        <f>'Población Badajoz'!F17</f>
        <v>6299</v>
      </c>
      <c r="G15" s="100">
        <f t="shared" si="1"/>
        <v>0.20003175107159868</v>
      </c>
      <c r="H15" s="37">
        <v>892</v>
      </c>
      <c r="I15" s="104">
        <f>'Población Badajoz'!E17</f>
        <v>6365</v>
      </c>
      <c r="J15" s="100">
        <f t="shared" si="2"/>
        <v>0.14014139827179889</v>
      </c>
      <c r="K15" s="37">
        <v>1257</v>
      </c>
      <c r="L15" s="104">
        <f>'Población Badajoz'!F17</f>
        <v>6299</v>
      </c>
      <c r="M15" s="100">
        <f t="shared" si="3"/>
        <v>0.19955548499761866</v>
      </c>
      <c r="N15" s="37">
        <v>862</v>
      </c>
      <c r="O15" s="104">
        <f>'Población Badajoz'!E17</f>
        <v>6365</v>
      </c>
      <c r="P15" s="100">
        <f t="shared" si="4"/>
        <v>0.13542812254516889</v>
      </c>
      <c r="Q15" s="37">
        <v>1247</v>
      </c>
      <c r="R15" s="104">
        <f>'Población Badajoz'!F17</f>
        <v>6299</v>
      </c>
      <c r="S15" s="100">
        <f t="shared" si="5"/>
        <v>0.19796793141768534</v>
      </c>
      <c r="T15" s="37">
        <v>829</v>
      </c>
      <c r="U15" s="124">
        <v>6352</v>
      </c>
      <c r="V15" s="125">
        <f t="shared" si="6"/>
        <v>0.13051007556675062</v>
      </c>
      <c r="W15" s="37">
        <v>1223</v>
      </c>
      <c r="X15" s="124">
        <v>6166</v>
      </c>
      <c r="Y15" s="125">
        <f t="shared" si="7"/>
        <v>0.19834576710995783</v>
      </c>
      <c r="Z15" s="37">
        <v>762</v>
      </c>
      <c r="AA15" s="124">
        <v>6352</v>
      </c>
      <c r="AB15" s="125">
        <f t="shared" si="8"/>
        <v>0.11996221662468513</v>
      </c>
      <c r="AC15" s="37">
        <v>1169</v>
      </c>
      <c r="AD15" s="124">
        <v>6166</v>
      </c>
      <c r="AE15" s="125">
        <f t="shared" si="9"/>
        <v>0.18958806357444047</v>
      </c>
      <c r="AF15" s="37">
        <v>717</v>
      </c>
      <c r="AG15" s="124">
        <v>6352</v>
      </c>
      <c r="AH15" s="125">
        <f t="shared" si="10"/>
        <v>0.11287783375314861</v>
      </c>
      <c r="AI15" s="37">
        <v>1150</v>
      </c>
      <c r="AJ15" s="124">
        <v>6166</v>
      </c>
      <c r="AK15" s="125">
        <f t="shared" si="11"/>
        <v>0.18650664936749919</v>
      </c>
      <c r="AL15" s="37">
        <v>689</v>
      </c>
      <c r="AM15" s="124">
        <v>6352</v>
      </c>
      <c r="AN15" s="125">
        <f t="shared" si="12"/>
        <v>0.10846977329974811</v>
      </c>
      <c r="AO15" s="37">
        <v>1127</v>
      </c>
      <c r="AP15" s="124">
        <v>6166</v>
      </c>
      <c r="AQ15" s="125">
        <f t="shared" si="13"/>
        <v>0.18277651638014922</v>
      </c>
      <c r="AR15" s="37">
        <v>705</v>
      </c>
      <c r="AS15" s="124">
        <v>6352</v>
      </c>
      <c r="AT15" s="125">
        <f t="shared" si="14"/>
        <v>0.11098866498740555</v>
      </c>
      <c r="AU15" s="37">
        <v>1144</v>
      </c>
      <c r="AV15" s="124">
        <v>6166</v>
      </c>
      <c r="AW15" s="125">
        <f t="shared" si="15"/>
        <v>0.18553357119688615</v>
      </c>
      <c r="AX15" s="37">
        <v>727</v>
      </c>
      <c r="AY15" s="124">
        <v>6352</v>
      </c>
      <c r="AZ15" s="125">
        <f t="shared" si="16"/>
        <v>0.11445214105793451</v>
      </c>
      <c r="BA15" s="37">
        <v>1133</v>
      </c>
      <c r="BB15" s="124">
        <v>6166</v>
      </c>
      <c r="BC15" s="125">
        <f t="shared" si="17"/>
        <v>0.18374959455076226</v>
      </c>
      <c r="BD15" s="37">
        <v>778</v>
      </c>
      <c r="BE15" s="124">
        <v>6352</v>
      </c>
      <c r="BF15" s="125">
        <f t="shared" si="18"/>
        <v>0.12248110831234257</v>
      </c>
      <c r="BG15" s="37">
        <v>1200</v>
      </c>
      <c r="BH15" s="124">
        <v>6166</v>
      </c>
      <c r="BI15" s="125">
        <f t="shared" si="19"/>
        <v>0.19461563412260785</v>
      </c>
      <c r="BJ15" s="37">
        <v>775</v>
      </c>
      <c r="BK15" s="124">
        <v>6352</v>
      </c>
      <c r="BL15" s="125">
        <f t="shared" si="20"/>
        <v>0.1220088161209068</v>
      </c>
      <c r="BM15" s="37">
        <v>1190</v>
      </c>
      <c r="BN15" s="124">
        <v>6166</v>
      </c>
      <c r="BO15" s="125">
        <f t="shared" si="21"/>
        <v>0.19299383717158611</v>
      </c>
      <c r="BP15" s="37">
        <v>757</v>
      </c>
      <c r="BQ15" s="124">
        <v>6352</v>
      </c>
      <c r="BR15" s="125">
        <f t="shared" si="22"/>
        <v>0.11917506297229219</v>
      </c>
      <c r="BS15" s="37">
        <v>1106</v>
      </c>
      <c r="BT15" s="124">
        <v>6166</v>
      </c>
      <c r="BU15" s="125">
        <f t="shared" si="23"/>
        <v>0.17937074278300358</v>
      </c>
    </row>
    <row r="16" spans="1:73" x14ac:dyDescent="0.2">
      <c r="A16" s="33" t="s">
        <v>13</v>
      </c>
      <c r="B16" s="37">
        <v>989</v>
      </c>
      <c r="C16" s="104">
        <f>'Población Badajoz'!E18</f>
        <v>5748</v>
      </c>
      <c r="D16" s="100">
        <f t="shared" si="0"/>
        <v>0.1720598469032707</v>
      </c>
      <c r="E16" s="37">
        <v>1316</v>
      </c>
      <c r="F16" s="104">
        <f>'Población Badajoz'!F18</f>
        <v>5997</v>
      </c>
      <c r="G16" s="100">
        <f t="shared" si="1"/>
        <v>0.21944305486076371</v>
      </c>
      <c r="H16" s="37">
        <v>971</v>
      </c>
      <c r="I16" s="104">
        <f>'Población Badajoz'!E18</f>
        <v>5748</v>
      </c>
      <c r="J16" s="100">
        <f t="shared" si="2"/>
        <v>0.16892832289491996</v>
      </c>
      <c r="K16" s="37">
        <v>1293</v>
      </c>
      <c r="L16" s="104">
        <f>'Población Badajoz'!F18</f>
        <v>5997</v>
      </c>
      <c r="M16" s="100">
        <f t="shared" si="3"/>
        <v>0.21560780390195097</v>
      </c>
      <c r="N16" s="37">
        <v>952</v>
      </c>
      <c r="O16" s="104">
        <f>'Población Badajoz'!E18</f>
        <v>5748</v>
      </c>
      <c r="P16" s="100">
        <f t="shared" si="4"/>
        <v>0.16562282533054976</v>
      </c>
      <c r="Q16" s="37">
        <v>1293</v>
      </c>
      <c r="R16" s="104">
        <f>'Población Badajoz'!F18</f>
        <v>5997</v>
      </c>
      <c r="S16" s="100">
        <f t="shared" si="5"/>
        <v>0.21560780390195097</v>
      </c>
      <c r="T16" s="37">
        <v>926</v>
      </c>
      <c r="U16" s="124">
        <v>5659</v>
      </c>
      <c r="V16" s="125">
        <f t="shared" si="6"/>
        <v>0.16363315073334511</v>
      </c>
      <c r="W16" s="37">
        <v>1297</v>
      </c>
      <c r="X16" s="124">
        <v>6001</v>
      </c>
      <c r="Y16" s="125">
        <f t="shared" si="7"/>
        <v>0.2161306448925179</v>
      </c>
      <c r="Z16" s="37">
        <v>874</v>
      </c>
      <c r="AA16" s="124">
        <v>5659</v>
      </c>
      <c r="AB16" s="125">
        <f t="shared" si="8"/>
        <v>0.15444424810037108</v>
      </c>
      <c r="AC16" s="37">
        <v>1252</v>
      </c>
      <c r="AD16" s="124">
        <v>6001</v>
      </c>
      <c r="AE16" s="125">
        <f t="shared" si="9"/>
        <v>0.2086318946842193</v>
      </c>
      <c r="AF16" s="37">
        <v>868</v>
      </c>
      <c r="AG16" s="124">
        <v>5659</v>
      </c>
      <c r="AH16" s="125">
        <f t="shared" si="10"/>
        <v>0.15338399010425871</v>
      </c>
      <c r="AI16" s="37">
        <v>1259</v>
      </c>
      <c r="AJ16" s="124">
        <v>6001</v>
      </c>
      <c r="AK16" s="125">
        <f t="shared" si="11"/>
        <v>0.20979836693884352</v>
      </c>
      <c r="AL16" s="37">
        <v>849</v>
      </c>
      <c r="AM16" s="124">
        <v>5659</v>
      </c>
      <c r="AN16" s="125">
        <f t="shared" si="12"/>
        <v>0.15002650644990281</v>
      </c>
      <c r="AO16" s="37">
        <v>1127</v>
      </c>
      <c r="AP16" s="124">
        <v>6001</v>
      </c>
      <c r="AQ16" s="125">
        <f t="shared" si="13"/>
        <v>0.18780203299450091</v>
      </c>
      <c r="AR16" s="37">
        <v>883</v>
      </c>
      <c r="AS16" s="124">
        <v>5659</v>
      </c>
      <c r="AT16" s="125">
        <f t="shared" si="14"/>
        <v>0.15603463509453966</v>
      </c>
      <c r="AU16" s="37">
        <v>1262</v>
      </c>
      <c r="AV16" s="124">
        <v>6001</v>
      </c>
      <c r="AW16" s="125">
        <f t="shared" si="15"/>
        <v>0.21029828361939676</v>
      </c>
      <c r="AX16" s="37">
        <v>881</v>
      </c>
      <c r="AY16" s="124">
        <v>5659</v>
      </c>
      <c r="AZ16" s="125">
        <f t="shared" si="16"/>
        <v>0.15568121576250221</v>
      </c>
      <c r="BA16" s="37">
        <v>1265</v>
      </c>
      <c r="BB16" s="124">
        <v>6001</v>
      </c>
      <c r="BC16" s="125">
        <f t="shared" si="17"/>
        <v>0.21079820029995</v>
      </c>
      <c r="BD16" s="37">
        <v>913</v>
      </c>
      <c r="BE16" s="124">
        <v>5659</v>
      </c>
      <c r="BF16" s="125">
        <f t="shared" si="18"/>
        <v>0.16133592507510161</v>
      </c>
      <c r="BG16" s="37">
        <v>1327</v>
      </c>
      <c r="BH16" s="124">
        <v>6001</v>
      </c>
      <c r="BI16" s="125">
        <f t="shared" si="19"/>
        <v>0.22112981169805032</v>
      </c>
      <c r="BJ16" s="37">
        <v>923</v>
      </c>
      <c r="BK16" s="124">
        <v>5659</v>
      </c>
      <c r="BL16" s="125">
        <f t="shared" si="20"/>
        <v>0.16310302173528893</v>
      </c>
      <c r="BM16" s="37">
        <v>1296</v>
      </c>
      <c r="BN16" s="124">
        <v>6001</v>
      </c>
      <c r="BO16" s="125">
        <f t="shared" si="21"/>
        <v>0.21596400599900017</v>
      </c>
      <c r="BP16" s="37">
        <v>925</v>
      </c>
      <c r="BQ16" s="124">
        <v>5659</v>
      </c>
      <c r="BR16" s="125">
        <f t="shared" si="22"/>
        <v>0.16345644106732637</v>
      </c>
      <c r="BS16" s="37">
        <v>1256</v>
      </c>
      <c r="BT16" s="124">
        <v>6001</v>
      </c>
      <c r="BU16" s="125">
        <f t="shared" si="23"/>
        <v>0.20929845025829028</v>
      </c>
    </row>
    <row r="17" spans="1:73" x14ac:dyDescent="0.2">
      <c r="A17" s="33" t="s">
        <v>14</v>
      </c>
      <c r="B17" s="37">
        <v>924</v>
      </c>
      <c r="C17" s="104">
        <f>'Población Badajoz'!E19</f>
        <v>5396</v>
      </c>
      <c r="D17" s="100">
        <f t="shared" si="0"/>
        <v>0.17123795404002964</v>
      </c>
      <c r="E17" s="37">
        <v>1202</v>
      </c>
      <c r="F17" s="104">
        <f>'Población Badajoz'!F19</f>
        <v>5818</v>
      </c>
      <c r="G17" s="100">
        <f t="shared" si="1"/>
        <v>0.20660020625644551</v>
      </c>
      <c r="H17" s="37">
        <v>899</v>
      </c>
      <c r="I17" s="104">
        <f>'Población Badajoz'!E19</f>
        <v>5396</v>
      </c>
      <c r="J17" s="100">
        <f t="shared" si="2"/>
        <v>0.16660489251297259</v>
      </c>
      <c r="K17" s="37">
        <v>1203</v>
      </c>
      <c r="L17" s="104">
        <f>'Población Badajoz'!F19</f>
        <v>5818</v>
      </c>
      <c r="M17" s="100">
        <f t="shared" si="3"/>
        <v>0.2067720866277071</v>
      </c>
      <c r="N17" s="37">
        <v>886</v>
      </c>
      <c r="O17" s="104">
        <f>'Población Badajoz'!E19</f>
        <v>5396</v>
      </c>
      <c r="P17" s="100">
        <f t="shared" si="4"/>
        <v>0.16419570051890289</v>
      </c>
      <c r="Q17" s="37">
        <v>1183</v>
      </c>
      <c r="R17" s="104">
        <f>'Población Badajoz'!F19</f>
        <v>5818</v>
      </c>
      <c r="S17" s="100">
        <f t="shared" si="5"/>
        <v>0.20333447920247508</v>
      </c>
      <c r="T17" s="37">
        <v>864</v>
      </c>
      <c r="U17" s="124">
        <v>5418</v>
      </c>
      <c r="V17" s="125">
        <f t="shared" si="6"/>
        <v>0.15946843853820597</v>
      </c>
      <c r="W17" s="37">
        <v>1172</v>
      </c>
      <c r="X17" s="124">
        <v>5797</v>
      </c>
      <c r="Y17" s="125">
        <f t="shared" si="7"/>
        <v>0.20217353803691565</v>
      </c>
      <c r="Z17" s="37">
        <v>843</v>
      </c>
      <c r="AA17" s="124">
        <v>5418</v>
      </c>
      <c r="AB17" s="125">
        <f t="shared" si="8"/>
        <v>0.15559246954595793</v>
      </c>
      <c r="AC17" s="37">
        <v>1166</v>
      </c>
      <c r="AD17" s="124">
        <v>5797</v>
      </c>
      <c r="AE17" s="125">
        <f t="shared" si="9"/>
        <v>0.20113851992409867</v>
      </c>
      <c r="AF17" s="37">
        <v>825</v>
      </c>
      <c r="AG17" s="124">
        <v>5418</v>
      </c>
      <c r="AH17" s="125">
        <f t="shared" si="10"/>
        <v>0.15227021040974528</v>
      </c>
      <c r="AI17" s="37">
        <v>1151</v>
      </c>
      <c r="AJ17" s="124">
        <v>5797</v>
      </c>
      <c r="AK17" s="125">
        <f t="shared" si="11"/>
        <v>0.19855097464205623</v>
      </c>
      <c r="AL17" s="37">
        <v>815</v>
      </c>
      <c r="AM17" s="124">
        <v>5418</v>
      </c>
      <c r="AN17" s="125">
        <f t="shared" si="12"/>
        <v>0.15042451088962716</v>
      </c>
      <c r="AO17" s="37">
        <v>1114</v>
      </c>
      <c r="AP17" s="124">
        <v>5797</v>
      </c>
      <c r="AQ17" s="125">
        <f t="shared" si="13"/>
        <v>0.19216836294635156</v>
      </c>
      <c r="AR17" s="37">
        <v>845</v>
      </c>
      <c r="AS17" s="124">
        <v>5418</v>
      </c>
      <c r="AT17" s="125">
        <f t="shared" si="14"/>
        <v>0.15596160944998155</v>
      </c>
      <c r="AU17" s="37">
        <v>1106</v>
      </c>
      <c r="AV17" s="124">
        <v>5797</v>
      </c>
      <c r="AW17" s="125">
        <f t="shared" si="15"/>
        <v>0.19078833879592894</v>
      </c>
      <c r="AX17" s="37">
        <v>846</v>
      </c>
      <c r="AY17" s="124">
        <v>5418</v>
      </c>
      <c r="AZ17" s="125">
        <f t="shared" si="16"/>
        <v>0.15614617940199335</v>
      </c>
      <c r="BA17" s="37">
        <v>1151</v>
      </c>
      <c r="BB17" s="124">
        <v>5797</v>
      </c>
      <c r="BC17" s="125">
        <f t="shared" si="17"/>
        <v>0.19855097464205623</v>
      </c>
      <c r="BD17" s="37">
        <v>883</v>
      </c>
      <c r="BE17" s="124">
        <v>5418</v>
      </c>
      <c r="BF17" s="125">
        <f t="shared" si="18"/>
        <v>0.16297526762643041</v>
      </c>
      <c r="BG17" s="37">
        <v>1213</v>
      </c>
      <c r="BH17" s="124">
        <v>5797</v>
      </c>
      <c r="BI17" s="125">
        <f t="shared" si="19"/>
        <v>0.20924616180783165</v>
      </c>
      <c r="BJ17" s="37">
        <v>883</v>
      </c>
      <c r="BK17" s="124">
        <v>5418</v>
      </c>
      <c r="BL17" s="125">
        <f t="shared" si="20"/>
        <v>0.16297526762643041</v>
      </c>
      <c r="BM17" s="37">
        <v>1204</v>
      </c>
      <c r="BN17" s="124">
        <v>5797</v>
      </c>
      <c r="BO17" s="125">
        <f t="shared" si="21"/>
        <v>0.20769363463860618</v>
      </c>
      <c r="BP17" s="37">
        <v>879</v>
      </c>
      <c r="BQ17" s="124">
        <v>5418</v>
      </c>
      <c r="BR17" s="125">
        <f t="shared" si="22"/>
        <v>0.16223698781838317</v>
      </c>
      <c r="BS17" s="37">
        <v>1192</v>
      </c>
      <c r="BT17" s="124">
        <v>5797</v>
      </c>
      <c r="BU17" s="125">
        <f t="shared" si="23"/>
        <v>0.20562359841297223</v>
      </c>
    </row>
    <row r="18" spans="1:73" x14ac:dyDescent="0.2">
      <c r="A18" s="33" t="s">
        <v>15</v>
      </c>
      <c r="B18" s="37">
        <v>890</v>
      </c>
      <c r="C18" s="104">
        <f>'Población Badajoz'!E20</f>
        <v>4771</v>
      </c>
      <c r="D18" s="100">
        <f t="shared" si="0"/>
        <v>0.18654370153007754</v>
      </c>
      <c r="E18" s="37">
        <v>1009</v>
      </c>
      <c r="F18" s="104">
        <f>'Población Badajoz'!F20</f>
        <v>5224</v>
      </c>
      <c r="G18" s="100">
        <f t="shared" si="1"/>
        <v>0.19314701378254212</v>
      </c>
      <c r="H18" s="37">
        <v>882</v>
      </c>
      <c r="I18" s="104">
        <f>'Población Badajoz'!E20</f>
        <v>4771</v>
      </c>
      <c r="J18" s="100">
        <f t="shared" si="2"/>
        <v>0.18486690421295326</v>
      </c>
      <c r="K18" s="37">
        <v>1005</v>
      </c>
      <c r="L18" s="104">
        <f>'Población Badajoz'!F20</f>
        <v>5224</v>
      </c>
      <c r="M18" s="100">
        <f t="shared" si="3"/>
        <v>0.19238131699846861</v>
      </c>
      <c r="N18" s="37">
        <v>853</v>
      </c>
      <c r="O18" s="104">
        <f>'Población Badajoz'!E20</f>
        <v>4771</v>
      </c>
      <c r="P18" s="100">
        <f t="shared" si="4"/>
        <v>0.17878851393837769</v>
      </c>
      <c r="Q18" s="37">
        <v>1013</v>
      </c>
      <c r="R18" s="104">
        <f>'Población Badajoz'!F20</f>
        <v>5224</v>
      </c>
      <c r="S18" s="100">
        <f t="shared" si="5"/>
        <v>0.19391271056661563</v>
      </c>
      <c r="T18" s="37">
        <v>844</v>
      </c>
      <c r="U18" s="124">
        <v>4553</v>
      </c>
      <c r="V18" s="125">
        <f t="shared" si="6"/>
        <v>0.18537228201186032</v>
      </c>
      <c r="W18" s="37">
        <v>1010</v>
      </c>
      <c r="X18" s="124">
        <v>5012</v>
      </c>
      <c r="Y18" s="125">
        <f t="shared" si="7"/>
        <v>0.20151636073423784</v>
      </c>
      <c r="Z18" s="37">
        <v>822</v>
      </c>
      <c r="AA18" s="124">
        <v>4553</v>
      </c>
      <c r="AB18" s="125">
        <f t="shared" si="8"/>
        <v>0.1805403030968592</v>
      </c>
      <c r="AC18" s="37">
        <v>1020</v>
      </c>
      <c r="AD18" s="124">
        <v>5012</v>
      </c>
      <c r="AE18" s="125">
        <f t="shared" si="9"/>
        <v>0.20351157222665603</v>
      </c>
      <c r="AF18" s="37">
        <v>816</v>
      </c>
      <c r="AG18" s="124">
        <v>4553</v>
      </c>
      <c r="AH18" s="125">
        <f t="shared" si="10"/>
        <v>0.17922249066549528</v>
      </c>
      <c r="AI18" s="37">
        <v>1008</v>
      </c>
      <c r="AJ18" s="124">
        <v>5012</v>
      </c>
      <c r="AK18" s="125">
        <f t="shared" si="11"/>
        <v>0.2011173184357542</v>
      </c>
      <c r="AL18" s="37">
        <v>796</v>
      </c>
      <c r="AM18" s="124">
        <v>4553</v>
      </c>
      <c r="AN18" s="125">
        <f t="shared" si="12"/>
        <v>0.17482978256094883</v>
      </c>
      <c r="AO18" s="37">
        <v>1002</v>
      </c>
      <c r="AP18" s="124">
        <v>5012</v>
      </c>
      <c r="AQ18" s="125">
        <f t="shared" si="13"/>
        <v>0.19992019154030327</v>
      </c>
      <c r="AR18" s="37">
        <v>807</v>
      </c>
      <c r="AS18" s="124">
        <v>4553</v>
      </c>
      <c r="AT18" s="125">
        <f t="shared" si="14"/>
        <v>0.17724577201844938</v>
      </c>
      <c r="AU18" s="37">
        <v>1002</v>
      </c>
      <c r="AV18" s="124">
        <v>5012</v>
      </c>
      <c r="AW18" s="125">
        <f t="shared" si="15"/>
        <v>0.19992019154030327</v>
      </c>
      <c r="AX18" s="37">
        <v>821</v>
      </c>
      <c r="AY18" s="124">
        <v>4553</v>
      </c>
      <c r="AZ18" s="125">
        <f t="shared" si="16"/>
        <v>0.18032066769163188</v>
      </c>
      <c r="BA18" s="37">
        <v>1006</v>
      </c>
      <c r="BB18" s="124">
        <v>5012</v>
      </c>
      <c r="BC18" s="125">
        <f t="shared" si="17"/>
        <v>0.20071827613727056</v>
      </c>
      <c r="BD18" s="37">
        <v>843</v>
      </c>
      <c r="BE18" s="124">
        <v>4553</v>
      </c>
      <c r="BF18" s="125">
        <f t="shared" si="18"/>
        <v>0.185152646606633</v>
      </c>
      <c r="BG18" s="37">
        <v>1007</v>
      </c>
      <c r="BH18" s="124">
        <v>5012</v>
      </c>
      <c r="BI18" s="125">
        <f t="shared" si="19"/>
        <v>0.20091779728651238</v>
      </c>
      <c r="BJ18" s="37">
        <v>859</v>
      </c>
      <c r="BK18" s="124">
        <v>4553</v>
      </c>
      <c r="BL18" s="125">
        <f t="shared" si="20"/>
        <v>0.18866681309027014</v>
      </c>
      <c r="BM18" s="37">
        <v>1015</v>
      </c>
      <c r="BN18" s="124">
        <v>5012</v>
      </c>
      <c r="BO18" s="125">
        <f t="shared" si="21"/>
        <v>0.20251396648044692</v>
      </c>
      <c r="BP18" s="37">
        <v>868</v>
      </c>
      <c r="BQ18" s="124">
        <v>4553</v>
      </c>
      <c r="BR18" s="125">
        <f t="shared" si="22"/>
        <v>0.19064353173731605</v>
      </c>
      <c r="BS18" s="37">
        <v>1016</v>
      </c>
      <c r="BT18" s="124">
        <v>5012</v>
      </c>
      <c r="BU18" s="125">
        <f t="shared" si="23"/>
        <v>0.20271348762968874</v>
      </c>
    </row>
    <row r="19" spans="1:73" x14ac:dyDescent="0.2">
      <c r="A19" s="33" t="s">
        <v>16</v>
      </c>
      <c r="B19" s="37">
        <v>475</v>
      </c>
      <c r="C19" s="104">
        <f>'Población Badajoz'!E21</f>
        <v>3766</v>
      </c>
      <c r="D19" s="100">
        <f t="shared" si="0"/>
        <v>0.12612851832182687</v>
      </c>
      <c r="E19" s="37">
        <v>640</v>
      </c>
      <c r="F19" s="104">
        <f>'Población Badajoz'!F21</f>
        <v>4167</v>
      </c>
      <c r="G19" s="100">
        <f t="shared" si="1"/>
        <v>0.15358771298296137</v>
      </c>
      <c r="H19" s="37">
        <v>470</v>
      </c>
      <c r="I19" s="104">
        <f>'Población Badajoz'!E21</f>
        <v>3766</v>
      </c>
      <c r="J19" s="100">
        <f t="shared" si="2"/>
        <v>0.1248008497079129</v>
      </c>
      <c r="K19" s="37">
        <v>653</v>
      </c>
      <c r="L19" s="104">
        <f>'Población Badajoz'!F21</f>
        <v>4167</v>
      </c>
      <c r="M19" s="100">
        <f t="shared" si="3"/>
        <v>0.15670746340292777</v>
      </c>
      <c r="N19" s="37">
        <v>489</v>
      </c>
      <c r="O19" s="104">
        <f>'Población Badajoz'!E21</f>
        <v>3766</v>
      </c>
      <c r="P19" s="100">
        <f t="shared" si="4"/>
        <v>0.12984599044078599</v>
      </c>
      <c r="Q19" s="37">
        <v>656</v>
      </c>
      <c r="R19" s="104">
        <f>'Población Badajoz'!F21</f>
        <v>4167</v>
      </c>
      <c r="S19" s="100">
        <f t="shared" si="5"/>
        <v>0.15742740580753539</v>
      </c>
      <c r="T19" s="37">
        <v>477</v>
      </c>
      <c r="U19" s="124">
        <v>3613</v>
      </c>
      <c r="V19" s="125">
        <f t="shared" si="6"/>
        <v>0.13202324937724882</v>
      </c>
      <c r="W19" s="37">
        <v>652</v>
      </c>
      <c r="X19" s="124">
        <v>4005</v>
      </c>
      <c r="Y19" s="125">
        <f t="shared" si="7"/>
        <v>0.16279650436953808</v>
      </c>
      <c r="Z19" s="37">
        <v>494</v>
      </c>
      <c r="AA19" s="124">
        <v>3613</v>
      </c>
      <c r="AB19" s="125">
        <f t="shared" si="8"/>
        <v>0.13672848048712982</v>
      </c>
      <c r="AC19" s="37">
        <v>656</v>
      </c>
      <c r="AD19" s="124">
        <v>4005</v>
      </c>
      <c r="AE19" s="125">
        <f t="shared" si="9"/>
        <v>0.1637952559300874</v>
      </c>
      <c r="AF19" s="37">
        <v>482</v>
      </c>
      <c r="AG19" s="124">
        <v>3613</v>
      </c>
      <c r="AH19" s="125">
        <f t="shared" si="10"/>
        <v>0.13340714088015498</v>
      </c>
      <c r="AI19" s="37">
        <v>650</v>
      </c>
      <c r="AJ19" s="124">
        <v>4005</v>
      </c>
      <c r="AK19" s="125">
        <f t="shared" si="11"/>
        <v>0.16229712858926343</v>
      </c>
      <c r="AL19" s="37">
        <v>473</v>
      </c>
      <c r="AM19" s="124">
        <v>3613</v>
      </c>
      <c r="AN19" s="125">
        <f t="shared" si="12"/>
        <v>0.1309161361749239</v>
      </c>
      <c r="AO19" s="37">
        <v>651</v>
      </c>
      <c r="AP19" s="124">
        <v>4005</v>
      </c>
      <c r="AQ19" s="125">
        <f t="shared" si="13"/>
        <v>0.16254681647940075</v>
      </c>
      <c r="AR19" s="37">
        <v>476</v>
      </c>
      <c r="AS19" s="124">
        <v>3613</v>
      </c>
      <c r="AT19" s="125">
        <f t="shared" si="14"/>
        <v>0.13174647107666759</v>
      </c>
      <c r="AU19" s="37">
        <v>654</v>
      </c>
      <c r="AV19" s="124">
        <v>4005</v>
      </c>
      <c r="AW19" s="125">
        <f t="shared" si="15"/>
        <v>0.16329588014981272</v>
      </c>
      <c r="AX19" s="37">
        <v>481</v>
      </c>
      <c r="AY19" s="124">
        <v>3613</v>
      </c>
      <c r="AZ19" s="125">
        <f t="shared" si="16"/>
        <v>0.13313036257957375</v>
      </c>
      <c r="BA19" s="37">
        <v>671</v>
      </c>
      <c r="BB19" s="124">
        <v>4005</v>
      </c>
      <c r="BC19" s="125">
        <f t="shared" si="17"/>
        <v>0.1675405742821473</v>
      </c>
      <c r="BD19" s="37">
        <v>495</v>
      </c>
      <c r="BE19" s="124">
        <v>3613</v>
      </c>
      <c r="BF19" s="125">
        <f t="shared" si="18"/>
        <v>0.13700525878771105</v>
      </c>
      <c r="BG19" s="37">
        <v>673</v>
      </c>
      <c r="BH19" s="124">
        <v>4005</v>
      </c>
      <c r="BI19" s="125">
        <f t="shared" si="19"/>
        <v>0.16803995006242198</v>
      </c>
      <c r="BJ19" s="37">
        <v>492</v>
      </c>
      <c r="BK19" s="124">
        <v>3613</v>
      </c>
      <c r="BL19" s="125">
        <f t="shared" si="20"/>
        <v>0.13617492388596733</v>
      </c>
      <c r="BM19" s="37">
        <v>672</v>
      </c>
      <c r="BN19" s="124">
        <v>4005</v>
      </c>
      <c r="BO19" s="125">
        <f t="shared" si="21"/>
        <v>0.16779026217228465</v>
      </c>
      <c r="BP19" s="37">
        <v>502</v>
      </c>
      <c r="BQ19" s="124">
        <v>3613</v>
      </c>
      <c r="BR19" s="125">
        <f t="shared" si="22"/>
        <v>0.13894270689177968</v>
      </c>
      <c r="BS19" s="37">
        <v>656</v>
      </c>
      <c r="BT19" s="124">
        <v>4005</v>
      </c>
      <c r="BU19" s="125">
        <f t="shared" si="23"/>
        <v>0.1637952559300874</v>
      </c>
    </row>
    <row r="20" spans="1:73" ht="15.75" x14ac:dyDescent="0.25">
      <c r="A20" s="33" t="s">
        <v>3</v>
      </c>
      <c r="B20" s="98">
        <f>SUM(B10:B19)</f>
        <v>7661</v>
      </c>
      <c r="C20" s="98">
        <f>SUM(C10:C19)</f>
        <v>49689</v>
      </c>
      <c r="D20" s="36">
        <f t="shared" si="0"/>
        <v>0.15417899333856588</v>
      </c>
      <c r="E20" s="98">
        <f>SUM(E10:E19)</f>
        <v>9621</v>
      </c>
      <c r="F20" s="98">
        <f>SUM(F10:F19)</f>
        <v>50917</v>
      </c>
      <c r="G20" s="36">
        <f t="shared" si="1"/>
        <v>0.1889545731288175</v>
      </c>
      <c r="H20" s="98">
        <f>SUM(H10:H19)</f>
        <v>7426</v>
      </c>
      <c r="I20" s="98">
        <f>SUM(I10:I19)</f>
        <v>49689</v>
      </c>
      <c r="J20" s="36">
        <f t="shared" si="2"/>
        <v>0.14944957636499023</v>
      </c>
      <c r="K20" s="98">
        <f>SUM(K10:K19)</f>
        <v>9542</v>
      </c>
      <c r="L20" s="98">
        <f>SUM(L10:L19)</f>
        <v>50917</v>
      </c>
      <c r="M20" s="36">
        <f t="shared" si="3"/>
        <v>0.18740302845807882</v>
      </c>
      <c r="N20" s="98">
        <f>SUM(N10:N19)</f>
        <v>7246</v>
      </c>
      <c r="O20" s="98">
        <f>SUM(O10:O19)</f>
        <v>49689</v>
      </c>
      <c r="P20" s="36">
        <f t="shared" si="4"/>
        <v>0.14582704421501741</v>
      </c>
      <c r="Q20" s="98">
        <f>SUM(Q10:Q19)</f>
        <v>9543</v>
      </c>
      <c r="R20" s="98">
        <f>SUM(R10:R19)</f>
        <v>50917</v>
      </c>
      <c r="S20" s="36">
        <f t="shared" si="5"/>
        <v>0.18742266826403756</v>
      </c>
      <c r="T20" s="98">
        <f>SUM(T10:T19)</f>
        <v>7030</v>
      </c>
      <c r="U20" s="126">
        <v>49811</v>
      </c>
      <c r="V20" s="127">
        <f t="shared" si="6"/>
        <v>0.14113348457168096</v>
      </c>
      <c r="W20" s="98">
        <f>SUM(W10:W19)</f>
        <v>9428</v>
      </c>
      <c r="X20" s="126">
        <v>50987</v>
      </c>
      <c r="Y20" s="127">
        <f t="shared" si="7"/>
        <v>0.18490987898876185</v>
      </c>
      <c r="Z20" s="98">
        <f>SUM(Z10:Z19)</f>
        <v>6748</v>
      </c>
      <c r="AA20" s="126">
        <v>49811</v>
      </c>
      <c r="AB20" s="127">
        <f t="shared" si="8"/>
        <v>0.13547208447933187</v>
      </c>
      <c r="AC20" s="98">
        <f>SUM(AC10:AC19)</f>
        <v>9179</v>
      </c>
      <c r="AD20" s="126">
        <v>50987</v>
      </c>
      <c r="AE20" s="127">
        <f t="shared" si="9"/>
        <v>0.1800262812089356</v>
      </c>
      <c r="AF20" s="98">
        <f>SUM(AF10:AF19)</f>
        <v>6506</v>
      </c>
      <c r="AG20" s="126">
        <v>49811</v>
      </c>
      <c r="AH20" s="127">
        <f t="shared" si="10"/>
        <v>0.13061371986107487</v>
      </c>
      <c r="AI20" s="98">
        <f>SUM(AI10:AI19)</f>
        <v>8969</v>
      </c>
      <c r="AJ20" s="126">
        <v>50987</v>
      </c>
      <c r="AK20" s="127">
        <f t="shared" si="11"/>
        <v>0.1759075842861906</v>
      </c>
      <c r="AL20" s="98">
        <f>SUM(AL10:AL19)</f>
        <v>6360</v>
      </c>
      <c r="AM20" s="126">
        <v>49811</v>
      </c>
      <c r="AN20" s="127">
        <f t="shared" si="12"/>
        <v>0.12768264038063881</v>
      </c>
      <c r="AO20" s="98">
        <f>SUM(AO10:AO19)</f>
        <v>8754</v>
      </c>
      <c r="AP20" s="126">
        <v>50987</v>
      </c>
      <c r="AQ20" s="127">
        <f t="shared" si="13"/>
        <v>0.17169082315099926</v>
      </c>
      <c r="AR20" s="98">
        <f>SUM(AR10:AR19)</f>
        <v>6538</v>
      </c>
      <c r="AS20" s="126">
        <v>49811</v>
      </c>
      <c r="AT20" s="127">
        <f t="shared" si="14"/>
        <v>0.13125614824034851</v>
      </c>
      <c r="AU20" s="98">
        <f>SUM(AU10:AU19)</f>
        <v>8967</v>
      </c>
      <c r="AV20" s="126">
        <v>50987</v>
      </c>
      <c r="AW20" s="127">
        <f t="shared" si="15"/>
        <v>0.17586835860121208</v>
      </c>
      <c r="AX20" s="98">
        <f>SUM(AX10:AX19)</f>
        <v>6693</v>
      </c>
      <c r="AY20" s="126">
        <v>49811</v>
      </c>
      <c r="AZ20" s="127">
        <f t="shared" si="16"/>
        <v>0.13436791070245527</v>
      </c>
      <c r="BA20" s="98">
        <f>SUM(BA10:BA19)</f>
        <v>9138</v>
      </c>
      <c r="BB20" s="126">
        <v>50987</v>
      </c>
      <c r="BC20" s="127">
        <f t="shared" si="17"/>
        <v>0.17922215466687588</v>
      </c>
      <c r="BD20" s="98">
        <f>SUM(BD10:BD19)</f>
        <v>7096</v>
      </c>
      <c r="BE20" s="126">
        <v>49811</v>
      </c>
      <c r="BF20" s="127">
        <f t="shared" si="18"/>
        <v>0.14245849310393285</v>
      </c>
      <c r="BG20" s="98">
        <f>SUM(BG10:BG19)</f>
        <v>9527</v>
      </c>
      <c r="BH20" s="126">
        <v>50987</v>
      </c>
      <c r="BI20" s="127">
        <f t="shared" si="19"/>
        <v>0.18685155039519877</v>
      </c>
      <c r="BJ20" s="98">
        <f>SUM(BJ10:BJ19)</f>
        <v>7064</v>
      </c>
      <c r="BK20" s="126">
        <v>49811</v>
      </c>
      <c r="BL20" s="127">
        <f t="shared" si="20"/>
        <v>0.14181606472465921</v>
      </c>
      <c r="BM20" s="98">
        <f>SUM(BM10:BM19)</f>
        <v>9402</v>
      </c>
      <c r="BN20" s="126">
        <v>50987</v>
      </c>
      <c r="BO20" s="127">
        <f t="shared" si="21"/>
        <v>0.18439994508404103</v>
      </c>
      <c r="BP20" s="98">
        <f>SUM(BP10:BP19)</f>
        <v>7016</v>
      </c>
      <c r="BQ20" s="126">
        <v>49811</v>
      </c>
      <c r="BR20" s="127">
        <f t="shared" si="22"/>
        <v>0.14085242215574872</v>
      </c>
      <c r="BS20" s="98">
        <f>SUM(BS10:BS19)</f>
        <v>8960</v>
      </c>
      <c r="BT20" s="126">
        <v>50987</v>
      </c>
      <c r="BU20" s="127">
        <f t="shared" si="23"/>
        <v>0.17573106870378724</v>
      </c>
    </row>
    <row r="21" spans="1:73" x14ac:dyDescent="0.2">
      <c r="AH21" s="16"/>
    </row>
    <row r="24" spans="1:73" x14ac:dyDescent="0.2">
      <c r="K24" s="32">
        <v>2017</v>
      </c>
      <c r="L24" s="32" t="s">
        <v>104</v>
      </c>
      <c r="M24" s="32" t="s">
        <v>110</v>
      </c>
    </row>
    <row r="25" spans="1:73" x14ac:dyDescent="0.2">
      <c r="K25" s="32" t="s">
        <v>72</v>
      </c>
      <c r="L25" s="66">
        <f>B20+E20</f>
        <v>17282</v>
      </c>
      <c r="M25" s="32">
        <f>0</f>
        <v>0</v>
      </c>
    </row>
    <row r="26" spans="1:73" x14ac:dyDescent="0.2">
      <c r="A26" s="32"/>
      <c r="B26" s="40" t="s">
        <v>71</v>
      </c>
      <c r="C26" s="40" t="s">
        <v>2</v>
      </c>
      <c r="K26" s="32" t="s">
        <v>73</v>
      </c>
      <c r="L26" s="61">
        <f>H20+K20</f>
        <v>16968</v>
      </c>
      <c r="M26" s="61">
        <f>L26-L25</f>
        <v>-314</v>
      </c>
    </row>
    <row r="27" spans="1:73" x14ac:dyDescent="0.2">
      <c r="A27" s="33" t="s">
        <v>121</v>
      </c>
      <c r="B27" s="35">
        <f>D20</f>
        <v>0.15417899333856588</v>
      </c>
      <c r="C27" s="35">
        <f>G20</f>
        <v>0.1889545731288175</v>
      </c>
      <c r="D27" s="16">
        <f>C27-B27</f>
        <v>3.4775579790251615E-2</v>
      </c>
      <c r="E27" s="24"/>
      <c r="K27" s="32" t="s">
        <v>74</v>
      </c>
      <c r="L27" s="66">
        <f>N20+Q20</f>
        <v>16789</v>
      </c>
      <c r="M27" s="61">
        <f t="shared" ref="M27:M36" si="24">L27-L26</f>
        <v>-179</v>
      </c>
    </row>
    <row r="28" spans="1:73" x14ac:dyDescent="0.2">
      <c r="A28" s="33" t="s">
        <v>122</v>
      </c>
      <c r="B28" s="35">
        <f>J20</f>
        <v>0.14944957636499023</v>
      </c>
      <c r="C28" s="35">
        <f>M20</f>
        <v>0.18740302845807882</v>
      </c>
      <c r="D28" s="16">
        <f t="shared" ref="D28:D38" si="25">C28-B28</f>
        <v>3.7953452093088591E-2</v>
      </c>
      <c r="K28" s="32" t="s">
        <v>75</v>
      </c>
      <c r="L28" s="66">
        <f>T20+W20</f>
        <v>16458</v>
      </c>
      <c r="M28" s="61">
        <f t="shared" si="24"/>
        <v>-331</v>
      </c>
    </row>
    <row r="29" spans="1:73" x14ac:dyDescent="0.2">
      <c r="A29" s="33" t="s">
        <v>123</v>
      </c>
      <c r="B29" s="35">
        <f>P20</f>
        <v>0.14582704421501741</v>
      </c>
      <c r="C29" s="35">
        <f>S20</f>
        <v>0.18742266826403756</v>
      </c>
      <c r="D29" s="16">
        <f t="shared" si="25"/>
        <v>4.1595624049020147E-2</v>
      </c>
      <c r="K29" s="32" t="s">
        <v>76</v>
      </c>
      <c r="L29" s="66">
        <f>Z20+AC20</f>
        <v>15927</v>
      </c>
      <c r="M29" s="61">
        <f t="shared" si="24"/>
        <v>-531</v>
      </c>
    </row>
    <row r="30" spans="1:73" x14ac:dyDescent="0.2">
      <c r="A30" s="33" t="s">
        <v>124</v>
      </c>
      <c r="B30" s="35">
        <f>V20</f>
        <v>0.14113348457168096</v>
      </c>
      <c r="C30" s="35">
        <f>Y20</f>
        <v>0.18490987898876185</v>
      </c>
      <c r="D30" s="16">
        <f t="shared" si="25"/>
        <v>4.3776394417080894E-2</v>
      </c>
      <c r="K30" s="32" t="s">
        <v>77</v>
      </c>
      <c r="L30" s="66">
        <f>AF20+AI20</f>
        <v>15475</v>
      </c>
      <c r="M30" s="61">
        <f t="shared" si="24"/>
        <v>-452</v>
      </c>
    </row>
    <row r="31" spans="1:73" x14ac:dyDescent="0.2">
      <c r="A31" s="33" t="s">
        <v>125</v>
      </c>
      <c r="B31" s="35">
        <f>AB20</f>
        <v>0.13547208447933187</v>
      </c>
      <c r="C31" s="35">
        <f>AE20</f>
        <v>0.1800262812089356</v>
      </c>
      <c r="D31" s="16">
        <f t="shared" si="25"/>
        <v>4.4554196729603729E-2</v>
      </c>
      <c r="K31" s="32" t="s">
        <v>78</v>
      </c>
      <c r="L31" s="66">
        <f>AL20+AO20</f>
        <v>15114</v>
      </c>
      <c r="M31" s="61">
        <f t="shared" si="24"/>
        <v>-361</v>
      </c>
    </row>
    <row r="32" spans="1:73" x14ac:dyDescent="0.2">
      <c r="A32" s="33" t="s">
        <v>126</v>
      </c>
      <c r="B32" s="35">
        <f>AH20</f>
        <v>0.13061371986107487</v>
      </c>
      <c r="C32" s="35">
        <f>AK20</f>
        <v>0.1759075842861906</v>
      </c>
      <c r="D32" s="16">
        <f t="shared" si="25"/>
        <v>4.5293864425115737E-2</v>
      </c>
      <c r="K32" s="32" t="s">
        <v>79</v>
      </c>
      <c r="L32" s="66">
        <f>AR20+AU20</f>
        <v>15505</v>
      </c>
      <c r="M32" s="61">
        <f t="shared" si="24"/>
        <v>391</v>
      </c>
    </row>
    <row r="33" spans="1:13" x14ac:dyDescent="0.2">
      <c r="A33" s="33" t="s">
        <v>127</v>
      </c>
      <c r="B33" s="35">
        <f>AN20</f>
        <v>0.12768264038063881</v>
      </c>
      <c r="C33" s="35">
        <f>AQ20</f>
        <v>0.17169082315099926</v>
      </c>
      <c r="D33" s="16">
        <f t="shared" si="25"/>
        <v>4.4008182770360449E-2</v>
      </c>
      <c r="K33" s="32" t="s">
        <v>80</v>
      </c>
      <c r="L33" s="66">
        <f>AX20+BA20</f>
        <v>15831</v>
      </c>
      <c r="M33" s="61">
        <f t="shared" si="24"/>
        <v>326</v>
      </c>
    </row>
    <row r="34" spans="1:13" x14ac:dyDescent="0.2">
      <c r="A34" s="33" t="s">
        <v>128</v>
      </c>
      <c r="B34" s="35">
        <f>AT20</f>
        <v>0.13125614824034851</v>
      </c>
      <c r="C34" s="35">
        <f>AW20</f>
        <v>0.17586835860121208</v>
      </c>
      <c r="D34" s="16">
        <f t="shared" si="25"/>
        <v>4.4612210360863574E-2</v>
      </c>
      <c r="K34" s="32" t="s">
        <v>83</v>
      </c>
      <c r="L34" s="61">
        <f>BD20+BG20</f>
        <v>16623</v>
      </c>
      <c r="M34" s="61">
        <f t="shared" si="24"/>
        <v>792</v>
      </c>
    </row>
    <row r="35" spans="1:13" x14ac:dyDescent="0.2">
      <c r="A35" s="33" t="s">
        <v>129</v>
      </c>
      <c r="B35" s="35">
        <f>AZ20</f>
        <v>0.13436791070245527</v>
      </c>
      <c r="C35" s="35">
        <f>BC20</f>
        <v>0.17922215466687588</v>
      </c>
      <c r="D35" s="16">
        <f t="shared" si="25"/>
        <v>4.4854243964420615E-2</v>
      </c>
      <c r="K35" s="32" t="s">
        <v>81</v>
      </c>
      <c r="L35" s="61">
        <f>BJ20+BM20</f>
        <v>16466</v>
      </c>
      <c r="M35" s="61">
        <f t="shared" si="24"/>
        <v>-157</v>
      </c>
    </row>
    <row r="36" spans="1:13" x14ac:dyDescent="0.2">
      <c r="A36" s="33" t="s">
        <v>130</v>
      </c>
      <c r="B36" s="35">
        <f>BF20</f>
        <v>0.14245849310393285</v>
      </c>
      <c r="C36" s="35">
        <f>BI20</f>
        <v>0.18685155039519877</v>
      </c>
      <c r="D36" s="16">
        <f t="shared" si="25"/>
        <v>4.4393057291265914E-2</v>
      </c>
      <c r="K36" s="32" t="s">
        <v>82</v>
      </c>
      <c r="L36" s="61">
        <f>BP20+BS20</f>
        <v>15976</v>
      </c>
      <c r="M36" s="61">
        <f t="shared" si="24"/>
        <v>-490</v>
      </c>
    </row>
    <row r="37" spans="1:13" x14ac:dyDescent="0.2">
      <c r="A37" s="33" t="s">
        <v>131</v>
      </c>
      <c r="B37" s="35">
        <f>BL20</f>
        <v>0.14181606472465921</v>
      </c>
      <c r="C37" s="35">
        <f>BO20</f>
        <v>0.18439994508404103</v>
      </c>
      <c r="D37" s="16">
        <f t="shared" si="25"/>
        <v>4.258388035938182E-2</v>
      </c>
    </row>
    <row r="38" spans="1:13" x14ac:dyDescent="0.2">
      <c r="A38" s="33" t="s">
        <v>132</v>
      </c>
      <c r="B38" s="35">
        <f>BR20</f>
        <v>0.14085242215574872</v>
      </c>
      <c r="C38" s="35">
        <f>BU20</f>
        <v>0.17573106870378724</v>
      </c>
      <c r="D38" s="16">
        <f t="shared" si="25"/>
        <v>3.4878646548038517E-2</v>
      </c>
    </row>
    <row r="39" spans="1:13" x14ac:dyDescent="0.2">
      <c r="B39" s="16">
        <f>B27-B38</f>
        <v>1.332657118281716E-2</v>
      </c>
      <c r="C39" s="16">
        <f>C27-C38</f>
        <v>1.3223504425030258E-2</v>
      </c>
      <c r="D39" s="16">
        <f>C27-C38</f>
        <v>1.3223504425030258E-2</v>
      </c>
    </row>
    <row r="41" spans="1:13" x14ac:dyDescent="0.2">
      <c r="B41" s="16"/>
      <c r="C41" s="16"/>
    </row>
    <row r="43" spans="1:13" ht="12.75" customHeight="1" x14ac:dyDescent="0.2">
      <c r="D43" s="141" t="s">
        <v>145</v>
      </c>
      <c r="E43" s="141"/>
      <c r="F43" s="141"/>
      <c r="G43" s="141"/>
      <c r="H43" s="141"/>
      <c r="I43" s="141"/>
      <c r="J43" s="56"/>
    </row>
    <row r="44" spans="1:13" x14ac:dyDescent="0.2">
      <c r="D44" s="141"/>
      <c r="E44" s="141"/>
      <c r="F44" s="141"/>
      <c r="G44" s="141"/>
      <c r="H44" s="141"/>
      <c r="I44" s="141"/>
      <c r="J44" s="56"/>
    </row>
    <row r="45" spans="1:13" x14ac:dyDescent="0.2">
      <c r="D45" s="141"/>
      <c r="E45" s="141"/>
      <c r="F45" s="141"/>
      <c r="G45" s="141"/>
      <c r="H45" s="141"/>
      <c r="I45" s="141"/>
      <c r="J45" s="56"/>
    </row>
    <row r="51" spans="1:10" x14ac:dyDescent="0.2">
      <c r="A51" s="138" t="s">
        <v>101</v>
      </c>
      <c r="B51" s="137" t="s">
        <v>146</v>
      </c>
      <c r="C51" s="137"/>
      <c r="D51" s="137"/>
      <c r="E51" s="137"/>
      <c r="F51" s="137"/>
      <c r="G51" s="137"/>
      <c r="H51" s="137"/>
      <c r="I51" s="137"/>
      <c r="J51" s="137"/>
    </row>
    <row r="52" spans="1:10" x14ac:dyDescent="0.2">
      <c r="A52" s="139"/>
      <c r="B52" s="137" t="s">
        <v>26</v>
      </c>
      <c r="C52" s="137"/>
      <c r="D52" s="137"/>
      <c r="E52" s="137" t="s">
        <v>27</v>
      </c>
      <c r="F52" s="137"/>
      <c r="G52" s="137"/>
      <c r="H52" s="137" t="s">
        <v>60</v>
      </c>
      <c r="I52" s="137"/>
      <c r="J52" s="137"/>
    </row>
    <row r="53" spans="1:10" ht="51" x14ac:dyDescent="0.2">
      <c r="A53" s="140"/>
      <c r="B53" s="57" t="s">
        <v>23</v>
      </c>
      <c r="C53" s="57" t="s">
        <v>24</v>
      </c>
      <c r="D53" s="30" t="s">
        <v>25</v>
      </c>
      <c r="E53" s="57" t="s">
        <v>28</v>
      </c>
      <c r="F53" s="57" t="s">
        <v>24</v>
      </c>
      <c r="G53" s="30" t="s">
        <v>29</v>
      </c>
      <c r="H53" s="57" t="s">
        <v>104</v>
      </c>
      <c r="I53" s="57" t="s">
        <v>24</v>
      </c>
      <c r="J53" s="30" t="s">
        <v>105</v>
      </c>
    </row>
    <row r="54" spans="1:10" x14ac:dyDescent="0.2">
      <c r="A54" s="33" t="s">
        <v>7</v>
      </c>
      <c r="B54" s="27">
        <f>(B10+H10+N10+T10+Z10+AF10+AL10+AR10+AX10+BD10+BJ10+BP10)/12</f>
        <v>168.91666666666666</v>
      </c>
      <c r="C54" s="27">
        <f>'Población Badajoz'!E12</f>
        <v>3106</v>
      </c>
      <c r="D54" s="35">
        <f>B54/C54</f>
        <v>5.4383987980253269E-2</v>
      </c>
      <c r="E54" s="27">
        <f>(E10+K10+Q10+W10+AC10+AI10+AO10+AU10+BA10+BG10+BM10+BS10)/12</f>
        <v>155.25</v>
      </c>
      <c r="F54" s="27">
        <f>'Población Badajoz'!F12</f>
        <v>2999</v>
      </c>
      <c r="G54" s="35">
        <f>E54/F54</f>
        <v>5.1767255751917304E-2</v>
      </c>
      <c r="H54" s="27">
        <f>B54+E54</f>
        <v>324.16666666666663</v>
      </c>
      <c r="I54" s="27">
        <f>C54+F54</f>
        <v>6105</v>
      </c>
      <c r="J54" s="35">
        <f>H54/I54</f>
        <v>5.3098553098553089E-2</v>
      </c>
    </row>
    <row r="55" spans="1:10" x14ac:dyDescent="0.2">
      <c r="A55" s="33" t="s">
        <v>8</v>
      </c>
      <c r="B55" s="97">
        <f t="shared" ref="B55:B64" si="26">(B11+H11+N11+T11+Z11+AF11+AL11+AR11+AX11+BD11+BJ11+BP11)/12</f>
        <v>607.5</v>
      </c>
      <c r="C55" s="27">
        <f>'Población Badajoz'!E13</f>
        <v>4357</v>
      </c>
      <c r="D55" s="35">
        <f t="shared" ref="D55:D64" si="27">B55/C55</f>
        <v>0.13943080100986918</v>
      </c>
      <c r="E55" s="97">
        <f t="shared" ref="E55:E64" si="28">(E11+K11+Q11+W11+AC11+AI11+AO11+AU11+BA11+BG11+BM11+BS11)/12</f>
        <v>643.91666666666663</v>
      </c>
      <c r="F55" s="27">
        <f>'Población Badajoz'!F13</f>
        <v>4137</v>
      </c>
      <c r="G55" s="35">
        <f t="shared" ref="G55:G64" si="29">E55/F55</f>
        <v>0.15564821529288533</v>
      </c>
      <c r="H55" s="27">
        <f t="shared" ref="H55:H64" si="30">B55+E55</f>
        <v>1251.4166666666665</v>
      </c>
      <c r="I55" s="27">
        <f>C55+F55</f>
        <v>8494</v>
      </c>
      <c r="J55" s="35">
        <f t="shared" ref="J55:J64" si="31">H55/I55</f>
        <v>0.14732948748135938</v>
      </c>
    </row>
    <row r="56" spans="1:10" x14ac:dyDescent="0.2">
      <c r="A56" s="33" t="s">
        <v>9</v>
      </c>
      <c r="B56" s="97">
        <f t="shared" si="26"/>
        <v>832.91666666666663</v>
      </c>
      <c r="C56" s="27">
        <f>'Población Badajoz'!E14</f>
        <v>4809</v>
      </c>
      <c r="D56" s="35">
        <f t="shared" si="27"/>
        <v>0.17319955638732931</v>
      </c>
      <c r="E56" s="97">
        <f t="shared" si="28"/>
        <v>1001.4166666666666</v>
      </c>
      <c r="F56" s="27">
        <f>'Población Badajoz'!F14</f>
        <v>4586</v>
      </c>
      <c r="G56" s="35">
        <f t="shared" si="29"/>
        <v>0.21836386102631195</v>
      </c>
      <c r="H56" s="27">
        <f t="shared" si="30"/>
        <v>1834.3333333333333</v>
      </c>
      <c r="I56" s="27">
        <f t="shared" ref="I56:I64" si="32">C56+F56</f>
        <v>9395</v>
      </c>
      <c r="J56" s="35">
        <f t="shared" si="31"/>
        <v>0.19524569806634734</v>
      </c>
    </row>
    <row r="57" spans="1:10" x14ac:dyDescent="0.2">
      <c r="A57" s="33" t="s">
        <v>10</v>
      </c>
      <c r="B57" s="97">
        <f t="shared" si="26"/>
        <v>724.5</v>
      </c>
      <c r="C57" s="27">
        <f>'Población Badajoz'!E15</f>
        <v>5239</v>
      </c>
      <c r="D57" s="35">
        <f t="shared" si="27"/>
        <v>0.13828974995228097</v>
      </c>
      <c r="E57" s="97">
        <f t="shared" si="28"/>
        <v>1016.3333333333334</v>
      </c>
      <c r="F57" s="27">
        <f>'Población Badajoz'!F15</f>
        <v>5362</v>
      </c>
      <c r="G57" s="35">
        <f t="shared" si="29"/>
        <v>0.1895437025985329</v>
      </c>
      <c r="H57" s="27">
        <f t="shared" si="30"/>
        <v>1740.8333333333335</v>
      </c>
      <c r="I57" s="27">
        <f t="shared" si="32"/>
        <v>10601</v>
      </c>
      <c r="J57" s="35">
        <f t="shared" si="31"/>
        <v>0.16421406785523379</v>
      </c>
    </row>
    <row r="58" spans="1:10" x14ac:dyDescent="0.2">
      <c r="A58" s="33" t="s">
        <v>11</v>
      </c>
      <c r="B58" s="97">
        <f t="shared" si="26"/>
        <v>724.16666666666663</v>
      </c>
      <c r="C58" s="27">
        <f>'Población Badajoz'!E16</f>
        <v>6132</v>
      </c>
      <c r="D58" s="35">
        <f t="shared" si="27"/>
        <v>0.11809632528810611</v>
      </c>
      <c r="E58" s="97">
        <f t="shared" si="28"/>
        <v>1143.6666666666667</v>
      </c>
      <c r="F58" s="27">
        <f>'Población Badajoz'!F16</f>
        <v>6328</v>
      </c>
      <c r="G58" s="35">
        <f t="shared" si="29"/>
        <v>0.18073114201432786</v>
      </c>
      <c r="H58" s="27">
        <f t="shared" si="30"/>
        <v>1867.8333333333335</v>
      </c>
      <c r="I58" s="27">
        <f t="shared" si="32"/>
        <v>12460</v>
      </c>
      <c r="J58" s="35">
        <f t="shared" si="31"/>
        <v>0.1499063670411985</v>
      </c>
    </row>
    <row r="59" spans="1:10" x14ac:dyDescent="0.2">
      <c r="A59" s="33" t="s">
        <v>12</v>
      </c>
      <c r="B59" s="97">
        <f t="shared" si="26"/>
        <v>786.25</v>
      </c>
      <c r="C59" s="27">
        <f>'Población Badajoz'!E17</f>
        <v>6365</v>
      </c>
      <c r="D59" s="35">
        <f t="shared" si="27"/>
        <v>0.12352710133542812</v>
      </c>
      <c r="E59" s="97">
        <f t="shared" si="28"/>
        <v>1183.8333333333333</v>
      </c>
      <c r="F59" s="27">
        <f>'Población Badajoz'!F17</f>
        <v>6299</v>
      </c>
      <c r="G59" s="35">
        <f t="shared" si="29"/>
        <v>0.18793988463777317</v>
      </c>
      <c r="H59" s="27">
        <f t="shared" si="30"/>
        <v>1970.0833333333333</v>
      </c>
      <c r="I59" s="27">
        <f t="shared" si="32"/>
        <v>12664</v>
      </c>
      <c r="J59" s="35">
        <f t="shared" si="31"/>
        <v>0.15556564539903137</v>
      </c>
    </row>
    <row r="60" spans="1:10" x14ac:dyDescent="0.2">
      <c r="A60" s="33" t="s">
        <v>13</v>
      </c>
      <c r="B60" s="97">
        <f t="shared" si="26"/>
        <v>912.83333333333337</v>
      </c>
      <c r="C60" s="27">
        <f>'Población Badajoz'!E18</f>
        <v>5748</v>
      </c>
      <c r="D60" s="35">
        <f t="shared" si="27"/>
        <v>0.15880886105311992</v>
      </c>
      <c r="E60" s="97">
        <f t="shared" si="28"/>
        <v>1270.25</v>
      </c>
      <c r="F60" s="27">
        <f>'Población Badajoz'!F18</f>
        <v>5997</v>
      </c>
      <c r="G60" s="35">
        <f t="shared" si="29"/>
        <v>0.21181424045356012</v>
      </c>
      <c r="H60" s="27">
        <f t="shared" si="30"/>
        <v>2183.0833333333335</v>
      </c>
      <c r="I60" s="27">
        <f t="shared" si="32"/>
        <v>11745</v>
      </c>
      <c r="J60" s="35">
        <f t="shared" si="31"/>
        <v>0.18587342131403436</v>
      </c>
    </row>
    <row r="61" spans="1:10" x14ac:dyDescent="0.2">
      <c r="A61" s="33" t="s">
        <v>14</v>
      </c>
      <c r="B61" s="97">
        <f t="shared" si="26"/>
        <v>866</v>
      </c>
      <c r="C61" s="27">
        <f>'Población Badajoz'!E19</f>
        <v>5396</v>
      </c>
      <c r="D61" s="35">
        <f t="shared" si="27"/>
        <v>0.16048925129725722</v>
      </c>
      <c r="E61" s="97">
        <f t="shared" si="28"/>
        <v>1171.4166666666667</v>
      </c>
      <c r="F61" s="27">
        <f>'Población Badajoz'!F19</f>
        <v>5818</v>
      </c>
      <c r="G61" s="35">
        <f t="shared" si="29"/>
        <v>0.20134353156869486</v>
      </c>
      <c r="H61" s="27">
        <f t="shared" si="30"/>
        <v>2037.4166666666667</v>
      </c>
      <c r="I61" s="27">
        <f t="shared" si="32"/>
        <v>11214</v>
      </c>
      <c r="J61" s="35">
        <f t="shared" si="31"/>
        <v>0.18168509601093871</v>
      </c>
    </row>
    <row r="62" spans="1:10" x14ac:dyDescent="0.2">
      <c r="A62" s="33" t="s">
        <v>15</v>
      </c>
      <c r="B62" s="97">
        <f t="shared" si="26"/>
        <v>841.75</v>
      </c>
      <c r="C62" s="27">
        <f>'Población Badajoz'!E20</f>
        <v>4771</v>
      </c>
      <c r="D62" s="35">
        <f t="shared" si="27"/>
        <v>0.17643051771117166</v>
      </c>
      <c r="E62" s="97">
        <f t="shared" si="28"/>
        <v>1009.4166666666666</v>
      </c>
      <c r="F62" s="27">
        <f>'Población Badajoz'!F20</f>
        <v>5224</v>
      </c>
      <c r="G62" s="35">
        <f t="shared" si="29"/>
        <v>0.19322677386421644</v>
      </c>
      <c r="H62" s="27">
        <f t="shared" si="30"/>
        <v>1851.1666666666665</v>
      </c>
      <c r="I62" s="27">
        <f t="shared" si="32"/>
        <v>9995</v>
      </c>
      <c r="J62" s="35">
        <f t="shared" si="31"/>
        <v>0.18520927130231782</v>
      </c>
    </row>
    <row r="63" spans="1:10" x14ac:dyDescent="0.2">
      <c r="A63" s="33" t="s">
        <v>16</v>
      </c>
      <c r="B63" s="97">
        <f t="shared" si="26"/>
        <v>483.83333333333331</v>
      </c>
      <c r="C63" s="27">
        <f>'Población Badajoz'!E21</f>
        <v>3766</v>
      </c>
      <c r="D63" s="35">
        <f t="shared" si="27"/>
        <v>0.12847406620640822</v>
      </c>
      <c r="E63" s="97">
        <f t="shared" si="28"/>
        <v>657</v>
      </c>
      <c r="F63" s="27">
        <f>'Población Badajoz'!F21</f>
        <v>4167</v>
      </c>
      <c r="G63" s="35">
        <f t="shared" si="29"/>
        <v>0.15766738660907129</v>
      </c>
      <c r="H63" s="27">
        <f t="shared" si="30"/>
        <v>1140.8333333333333</v>
      </c>
      <c r="I63" s="27">
        <f t="shared" si="32"/>
        <v>7933</v>
      </c>
      <c r="J63" s="35">
        <f t="shared" si="31"/>
        <v>0.14380856338501616</v>
      </c>
    </row>
    <row r="64" spans="1:10" x14ac:dyDescent="0.2">
      <c r="A64" s="33" t="s">
        <v>3</v>
      </c>
      <c r="B64" s="97">
        <f t="shared" si="26"/>
        <v>6948.666666666667</v>
      </c>
      <c r="C64" s="27">
        <f>SUM(C54:C63)</f>
        <v>49689</v>
      </c>
      <c r="D64" s="35">
        <f t="shared" si="27"/>
        <v>0.13984315777469192</v>
      </c>
      <c r="E64" s="97">
        <f t="shared" si="28"/>
        <v>9252.5</v>
      </c>
      <c r="F64" s="27">
        <f>SUM(F54:F63)</f>
        <v>50917</v>
      </c>
      <c r="G64" s="35">
        <f t="shared" si="29"/>
        <v>0.18171730463303024</v>
      </c>
      <c r="H64" s="27">
        <f t="shared" si="30"/>
        <v>16201.166666666668</v>
      </c>
      <c r="I64" s="27">
        <f t="shared" si="32"/>
        <v>100606</v>
      </c>
      <c r="J64" s="35">
        <f t="shared" si="31"/>
        <v>0.16103578978059627</v>
      </c>
    </row>
    <row r="70" spans="1:16" x14ac:dyDescent="0.2">
      <c r="A70" s="59"/>
      <c r="B70" s="136">
        <v>2010</v>
      </c>
      <c r="C70" s="136"/>
      <c r="D70" s="136"/>
      <c r="E70" s="136">
        <v>2011</v>
      </c>
      <c r="F70" s="136"/>
      <c r="G70" s="136"/>
      <c r="H70" s="136">
        <v>2012</v>
      </c>
      <c r="I70" s="136"/>
      <c r="J70" s="136"/>
      <c r="K70" s="136">
        <v>2013</v>
      </c>
      <c r="L70" s="136"/>
      <c r="M70" s="136"/>
      <c r="N70" s="136">
        <v>2014</v>
      </c>
      <c r="O70" s="136"/>
      <c r="P70" s="136"/>
    </row>
    <row r="71" spans="1:16" x14ac:dyDescent="0.2">
      <c r="A71" s="59"/>
      <c r="B71" s="59" t="s">
        <v>44</v>
      </c>
      <c r="C71" s="59" t="s">
        <v>2</v>
      </c>
      <c r="D71" s="59" t="s">
        <v>3</v>
      </c>
      <c r="E71" s="59" t="s">
        <v>44</v>
      </c>
      <c r="F71" s="59" t="s">
        <v>2</v>
      </c>
      <c r="G71" s="59" t="s">
        <v>3</v>
      </c>
      <c r="H71" s="59" t="s">
        <v>44</v>
      </c>
      <c r="I71" s="59" t="s">
        <v>2</v>
      </c>
      <c r="J71" s="59" t="s">
        <v>3</v>
      </c>
      <c r="K71" s="59" t="s">
        <v>44</v>
      </c>
      <c r="L71" s="59" t="s">
        <v>2</v>
      </c>
      <c r="M71" s="59" t="s">
        <v>3</v>
      </c>
      <c r="N71" s="59" t="s">
        <v>44</v>
      </c>
      <c r="O71" s="59" t="s">
        <v>2</v>
      </c>
      <c r="P71" s="59" t="s">
        <v>3</v>
      </c>
    </row>
    <row r="72" spans="1:16" x14ac:dyDescent="0.2">
      <c r="A72" s="59" t="s">
        <v>72</v>
      </c>
      <c r="B72" s="62">
        <v>7310</v>
      </c>
      <c r="C72" s="62">
        <v>8985</v>
      </c>
      <c r="D72" s="62">
        <v>16295</v>
      </c>
      <c r="E72" s="62">
        <v>7760</v>
      </c>
      <c r="F72" s="62">
        <v>9424</v>
      </c>
      <c r="G72" s="62">
        <v>17184</v>
      </c>
      <c r="H72" s="62">
        <v>8937</v>
      </c>
      <c r="I72" s="62">
        <v>10576</v>
      </c>
      <c r="J72" s="62">
        <v>19513</v>
      </c>
      <c r="K72" s="107">
        <v>9739</v>
      </c>
      <c r="L72" s="107">
        <v>10917</v>
      </c>
      <c r="M72" s="107">
        <v>20656</v>
      </c>
      <c r="N72" s="107">
        <v>9717</v>
      </c>
      <c r="O72" s="107">
        <v>11110</v>
      </c>
      <c r="P72" s="107">
        <v>20827</v>
      </c>
    </row>
    <row r="73" spans="1:16" x14ac:dyDescent="0.2">
      <c r="A73" s="59" t="s">
        <v>73</v>
      </c>
      <c r="B73" s="62">
        <v>7515</v>
      </c>
      <c r="C73" s="62">
        <v>9189</v>
      </c>
      <c r="D73" s="62">
        <v>16704</v>
      </c>
      <c r="E73" s="62">
        <v>7790</v>
      </c>
      <c r="F73" s="62">
        <v>9554</v>
      </c>
      <c r="G73" s="62">
        <v>17344</v>
      </c>
      <c r="H73" s="62">
        <v>8928</v>
      </c>
      <c r="I73" s="62">
        <v>10549</v>
      </c>
      <c r="J73" s="62">
        <v>19477</v>
      </c>
      <c r="K73" s="62">
        <v>9800</v>
      </c>
      <c r="L73" s="107">
        <v>10979</v>
      </c>
      <c r="M73" s="107">
        <v>20779</v>
      </c>
      <c r="N73" s="62">
        <v>9659</v>
      </c>
      <c r="O73" s="107">
        <v>10998</v>
      </c>
      <c r="P73" s="107">
        <v>20657</v>
      </c>
    </row>
    <row r="74" spans="1:16" x14ac:dyDescent="0.2">
      <c r="A74" s="59" t="s">
        <v>74</v>
      </c>
      <c r="B74" s="62">
        <v>7552</v>
      </c>
      <c r="C74" s="62">
        <v>9213</v>
      </c>
      <c r="D74" s="62">
        <v>16765</v>
      </c>
      <c r="E74" s="62">
        <v>7885</v>
      </c>
      <c r="F74" s="62">
        <v>9749</v>
      </c>
      <c r="G74" s="62">
        <v>17634</v>
      </c>
      <c r="H74" s="62">
        <v>8980</v>
      </c>
      <c r="I74" s="62">
        <v>10687</v>
      </c>
      <c r="J74" s="62">
        <v>19667</v>
      </c>
      <c r="K74" s="107">
        <v>9831</v>
      </c>
      <c r="L74" s="107">
        <v>10983</v>
      </c>
      <c r="M74" s="107">
        <v>20814</v>
      </c>
      <c r="N74" s="107">
        <v>9484</v>
      </c>
      <c r="O74" s="107">
        <v>11004</v>
      </c>
      <c r="P74" s="107">
        <v>20488</v>
      </c>
    </row>
    <row r="75" spans="1:16" x14ac:dyDescent="0.2">
      <c r="A75" s="59" t="s">
        <v>75</v>
      </c>
      <c r="B75" s="62">
        <v>7383</v>
      </c>
      <c r="C75" s="62">
        <v>9265</v>
      </c>
      <c r="D75" s="62">
        <v>16648</v>
      </c>
      <c r="E75" s="62">
        <v>7917</v>
      </c>
      <c r="F75" s="62">
        <v>9693</v>
      </c>
      <c r="G75" s="62">
        <v>17610</v>
      </c>
      <c r="H75" s="62">
        <v>9047</v>
      </c>
      <c r="I75" s="62">
        <v>10746</v>
      </c>
      <c r="J75" s="62">
        <v>19793</v>
      </c>
      <c r="K75" s="107">
        <v>9565</v>
      </c>
      <c r="L75" s="107">
        <v>10942</v>
      </c>
      <c r="M75" s="107">
        <v>20507</v>
      </c>
      <c r="N75" s="107">
        <v>9096</v>
      </c>
      <c r="O75" s="107">
        <v>10616</v>
      </c>
      <c r="P75" s="107">
        <v>19712</v>
      </c>
    </row>
    <row r="76" spans="1:16" x14ac:dyDescent="0.2">
      <c r="A76" s="59" t="s">
        <v>76</v>
      </c>
      <c r="B76" s="62">
        <v>7182</v>
      </c>
      <c r="C76" s="62">
        <v>9163</v>
      </c>
      <c r="D76" s="62">
        <v>16345</v>
      </c>
      <c r="E76" s="62">
        <v>7659</v>
      </c>
      <c r="F76" s="62">
        <v>9479</v>
      </c>
      <c r="G76" s="62">
        <v>17138</v>
      </c>
      <c r="H76" s="62">
        <v>9119</v>
      </c>
      <c r="I76" s="62">
        <v>10901</v>
      </c>
      <c r="J76" s="62">
        <v>20020</v>
      </c>
      <c r="K76" s="107">
        <v>9453</v>
      </c>
      <c r="L76" s="107">
        <v>10920</v>
      </c>
      <c r="M76" s="107">
        <v>20373</v>
      </c>
      <c r="N76" s="107">
        <v>8825</v>
      </c>
      <c r="O76" s="107">
        <v>10358</v>
      </c>
      <c r="P76" s="107">
        <v>19183</v>
      </c>
    </row>
    <row r="77" spans="1:16" x14ac:dyDescent="0.2">
      <c r="A77" s="59" t="s">
        <v>77</v>
      </c>
      <c r="B77" s="62">
        <v>7072</v>
      </c>
      <c r="C77" s="62">
        <v>9040</v>
      </c>
      <c r="D77" s="62">
        <v>16112</v>
      </c>
      <c r="E77" s="62">
        <v>7506</v>
      </c>
      <c r="F77" s="62">
        <v>9505</v>
      </c>
      <c r="G77" s="62">
        <v>17011</v>
      </c>
      <c r="H77" s="62">
        <v>8719</v>
      </c>
      <c r="I77" s="62">
        <v>10612</v>
      </c>
      <c r="J77" s="62">
        <v>19331</v>
      </c>
      <c r="K77" s="107">
        <v>9155</v>
      </c>
      <c r="L77" s="107">
        <v>10728</v>
      </c>
      <c r="M77" s="107">
        <v>19883</v>
      </c>
      <c r="N77" s="107">
        <v>8528</v>
      </c>
      <c r="O77" s="107">
        <v>10115</v>
      </c>
      <c r="P77" s="107">
        <v>18643</v>
      </c>
    </row>
    <row r="78" spans="1:16" x14ac:dyDescent="0.2">
      <c r="A78" s="59" t="s">
        <v>78</v>
      </c>
      <c r="B78" s="62">
        <v>6976</v>
      </c>
      <c r="C78" s="62">
        <v>8636</v>
      </c>
      <c r="D78" s="62">
        <v>15612</v>
      </c>
      <c r="E78" s="62">
        <v>7404</v>
      </c>
      <c r="F78" s="62">
        <v>9158</v>
      </c>
      <c r="G78" s="62">
        <v>16562</v>
      </c>
      <c r="H78" s="62">
        <v>8587</v>
      </c>
      <c r="I78" s="62">
        <v>10327</v>
      </c>
      <c r="J78" s="62">
        <v>18914</v>
      </c>
      <c r="K78" s="107">
        <v>9172</v>
      </c>
      <c r="L78" s="107">
        <v>10514</v>
      </c>
      <c r="M78" s="107">
        <v>19686</v>
      </c>
      <c r="N78" s="107">
        <v>8516</v>
      </c>
      <c r="O78" s="107">
        <v>9920</v>
      </c>
      <c r="P78" s="107">
        <v>18436</v>
      </c>
    </row>
    <row r="79" spans="1:16" x14ac:dyDescent="0.2">
      <c r="A79" s="59" t="s">
        <v>79</v>
      </c>
      <c r="B79" s="62">
        <v>7183</v>
      </c>
      <c r="C79" s="62">
        <v>8820</v>
      </c>
      <c r="D79" s="62">
        <v>16003</v>
      </c>
      <c r="E79" s="62">
        <v>7490</v>
      </c>
      <c r="F79" s="62">
        <v>9299</v>
      </c>
      <c r="G79" s="62">
        <v>16789</v>
      </c>
      <c r="H79" s="62">
        <v>8466</v>
      </c>
      <c r="I79" s="62">
        <v>10162</v>
      </c>
      <c r="J79" s="62">
        <v>18628</v>
      </c>
      <c r="K79" s="107">
        <v>9305</v>
      </c>
      <c r="L79" s="107">
        <v>10650</v>
      </c>
      <c r="M79" s="107">
        <v>19955</v>
      </c>
      <c r="N79" s="107">
        <v>8553</v>
      </c>
      <c r="O79" s="107">
        <v>10007</v>
      </c>
      <c r="P79" s="107">
        <v>18560</v>
      </c>
    </row>
    <row r="80" spans="1:16" x14ac:dyDescent="0.2">
      <c r="A80" s="59" t="s">
        <v>80</v>
      </c>
      <c r="B80" s="62">
        <v>7543</v>
      </c>
      <c r="C80" s="62">
        <v>9294</v>
      </c>
      <c r="D80" s="62">
        <v>16837</v>
      </c>
      <c r="E80" s="62">
        <v>7755</v>
      </c>
      <c r="F80" s="62">
        <v>9780</v>
      </c>
      <c r="G80" s="62">
        <v>17535</v>
      </c>
      <c r="H80" s="62">
        <v>8932</v>
      </c>
      <c r="I80" s="62">
        <v>10474</v>
      </c>
      <c r="J80" s="62">
        <v>19406</v>
      </c>
      <c r="K80" s="107">
        <v>9354</v>
      </c>
      <c r="L80" s="107">
        <v>11006</v>
      </c>
      <c r="M80" s="107">
        <v>20360</v>
      </c>
      <c r="N80" s="107">
        <v>8741</v>
      </c>
      <c r="O80" s="107">
        <v>10442</v>
      </c>
      <c r="P80" s="107">
        <v>19183</v>
      </c>
    </row>
    <row r="81" spans="1:16" x14ac:dyDescent="0.2">
      <c r="A81" s="59" t="s">
        <v>83</v>
      </c>
      <c r="B81" s="62">
        <v>7817</v>
      </c>
      <c r="C81" s="62">
        <v>9680</v>
      </c>
      <c r="D81" s="62">
        <v>17497</v>
      </c>
      <c r="E81" s="62">
        <v>8227</v>
      </c>
      <c r="F81" s="62">
        <v>10236</v>
      </c>
      <c r="G81" s="62">
        <v>18463</v>
      </c>
      <c r="H81" s="62">
        <v>9400</v>
      </c>
      <c r="I81" s="62">
        <v>10734</v>
      </c>
      <c r="J81" s="62">
        <v>20134</v>
      </c>
      <c r="K81" s="62">
        <v>9569</v>
      </c>
      <c r="L81" s="62">
        <v>11154</v>
      </c>
      <c r="M81" s="107">
        <v>20723</v>
      </c>
      <c r="N81" s="62">
        <v>8883</v>
      </c>
      <c r="O81" s="62">
        <v>10633</v>
      </c>
      <c r="P81" s="107">
        <v>19516</v>
      </c>
    </row>
    <row r="82" spans="1:16" x14ac:dyDescent="0.2">
      <c r="A82" s="59" t="s">
        <v>81</v>
      </c>
      <c r="B82" s="62">
        <v>7553</v>
      </c>
      <c r="C82" s="62">
        <v>9352</v>
      </c>
      <c r="D82" s="62">
        <v>16905</v>
      </c>
      <c r="E82" s="62">
        <v>8493</v>
      </c>
      <c r="F82" s="62">
        <v>10353</v>
      </c>
      <c r="G82" s="62">
        <v>18846</v>
      </c>
      <c r="H82" s="62">
        <v>9251</v>
      </c>
      <c r="I82" s="62">
        <v>10576</v>
      </c>
      <c r="J82" s="62">
        <v>19827</v>
      </c>
      <c r="K82" s="62">
        <v>9474</v>
      </c>
      <c r="L82" s="62">
        <v>10888</v>
      </c>
      <c r="M82" s="107">
        <v>20362</v>
      </c>
      <c r="N82" s="62">
        <v>8834</v>
      </c>
      <c r="O82" s="62">
        <v>10460</v>
      </c>
      <c r="P82" s="107">
        <v>19294</v>
      </c>
    </row>
    <row r="83" spans="1:16" x14ac:dyDescent="0.2">
      <c r="A83" s="59" t="s">
        <v>82</v>
      </c>
      <c r="B83" s="62">
        <v>7531</v>
      </c>
      <c r="C83" s="62">
        <v>8886</v>
      </c>
      <c r="D83" s="62">
        <v>16417</v>
      </c>
      <c r="E83" s="62">
        <v>8473</v>
      </c>
      <c r="F83" s="62">
        <v>9978</v>
      </c>
      <c r="G83" s="62">
        <v>18451</v>
      </c>
      <c r="H83" s="62">
        <v>9117</v>
      </c>
      <c r="I83" s="62">
        <v>10128</v>
      </c>
      <c r="J83" s="62">
        <v>19245</v>
      </c>
      <c r="K83" s="62">
        <v>9342</v>
      </c>
      <c r="L83" s="62">
        <v>10542</v>
      </c>
      <c r="M83" s="107">
        <v>19884</v>
      </c>
      <c r="N83" s="62">
        <v>8797</v>
      </c>
      <c r="O83" s="62">
        <v>10239</v>
      </c>
      <c r="P83" s="107">
        <v>19036</v>
      </c>
    </row>
    <row r="84" spans="1:16" x14ac:dyDescent="0.2">
      <c r="D84" s="62">
        <f>SUM(D72:D83)</f>
        <v>198140</v>
      </c>
      <c r="G84" s="62">
        <f>SUM(G72:G83)</f>
        <v>210567</v>
      </c>
      <c r="J84" s="62">
        <f>SUM(J72:J83)</f>
        <v>233955</v>
      </c>
      <c r="K84" s="59"/>
      <c r="L84" s="59"/>
      <c r="M84" s="107">
        <v>243982</v>
      </c>
      <c r="P84" s="107">
        <v>233535</v>
      </c>
    </row>
    <row r="85" spans="1:16" x14ac:dyDescent="0.2">
      <c r="D85" s="108">
        <f>D84/12</f>
        <v>16511.666666666668</v>
      </c>
      <c r="G85" s="108">
        <f>G84/12</f>
        <v>17547.25</v>
      </c>
      <c r="J85" s="108">
        <f>J84/12</f>
        <v>19496.25</v>
      </c>
      <c r="K85" s="59"/>
      <c r="L85" s="59"/>
      <c r="M85" s="108">
        <v>20331.833333333332</v>
      </c>
      <c r="P85" s="108">
        <v>19461.25</v>
      </c>
    </row>
    <row r="87" spans="1:16" x14ac:dyDescent="0.2">
      <c r="E87" s="108">
        <f>D85-G85</f>
        <v>-1035.5833333333321</v>
      </c>
      <c r="H87" s="108">
        <f>G85-J85</f>
        <v>-1949</v>
      </c>
      <c r="K87" s="108">
        <v>-835.58333333333212</v>
      </c>
      <c r="N87" s="108">
        <f>J85-P85</f>
        <v>35</v>
      </c>
    </row>
    <row r="94" spans="1:16" ht="38.25" x14ac:dyDescent="0.2">
      <c r="B94" s="117" t="s">
        <v>25</v>
      </c>
      <c r="C94" s="117" t="s">
        <v>29</v>
      </c>
    </row>
    <row r="95" spans="1:16" x14ac:dyDescent="0.2">
      <c r="A95" s="88" t="s">
        <v>7</v>
      </c>
      <c r="B95" s="100">
        <v>5.3315269365635957E-2</v>
      </c>
      <c r="C95" s="100">
        <v>5.0650297118511045E-2</v>
      </c>
    </row>
    <row r="96" spans="1:16" x14ac:dyDescent="0.2">
      <c r="A96" s="88" t="s">
        <v>8</v>
      </c>
      <c r="B96" s="100">
        <v>0.14376076053596826</v>
      </c>
      <c r="C96" s="100">
        <v>0.15874336423421284</v>
      </c>
    </row>
    <row r="97" spans="1:3" x14ac:dyDescent="0.2">
      <c r="A97" s="88" t="s">
        <v>9</v>
      </c>
      <c r="B97" s="100">
        <v>0.18995452666391072</v>
      </c>
      <c r="C97" s="100">
        <v>0.2260095680315182</v>
      </c>
    </row>
    <row r="98" spans="1:3" x14ac:dyDescent="0.2">
      <c r="A98" s="88" t="s">
        <v>10</v>
      </c>
      <c r="B98" s="100">
        <v>0.14715542698728379</v>
      </c>
      <c r="C98" s="100">
        <v>0.19332745443856555</v>
      </c>
    </row>
    <row r="99" spans="1:3" x14ac:dyDescent="0.2">
      <c r="A99" s="88" t="s">
        <v>11</v>
      </c>
      <c r="B99" s="100">
        <v>0.13690000532736668</v>
      </c>
      <c r="C99" s="100">
        <v>0.19920535992521035</v>
      </c>
    </row>
    <row r="100" spans="1:3" x14ac:dyDescent="0.2">
      <c r="A100" s="88" t="s">
        <v>12</v>
      </c>
      <c r="B100" s="100">
        <v>0.1466729638958858</v>
      </c>
      <c r="C100" s="100">
        <v>0.19965671964536705</v>
      </c>
    </row>
    <row r="101" spans="1:3" x14ac:dyDescent="0.2">
      <c r="A101" s="88" t="s">
        <v>13</v>
      </c>
      <c r="B101" s="100">
        <v>0.17180597278671142</v>
      </c>
      <c r="C101" s="100">
        <v>0.21917180469921679</v>
      </c>
    </row>
    <row r="102" spans="1:3" x14ac:dyDescent="0.2">
      <c r="A102" s="88" t="s">
        <v>14</v>
      </c>
      <c r="B102" s="100">
        <v>0.17566445182724252</v>
      </c>
      <c r="C102" s="100">
        <v>0.2047467080673912</v>
      </c>
    </row>
    <row r="103" spans="1:3" x14ac:dyDescent="0.2">
      <c r="A103" s="88" t="s">
        <v>15</v>
      </c>
      <c r="B103" s="100">
        <v>0.18994801962076288</v>
      </c>
      <c r="C103" s="100">
        <v>0.1990389731311519</v>
      </c>
    </row>
    <row r="104" spans="1:3" x14ac:dyDescent="0.2">
      <c r="A104" s="88" t="s">
        <v>16</v>
      </c>
      <c r="B104" s="100">
        <v>0.13200018451886705</v>
      </c>
      <c r="C104" s="100">
        <v>0.16021639617145234</v>
      </c>
    </row>
    <row r="105" spans="1:3" x14ac:dyDescent="0.2">
      <c r="A105" s="88" t="s">
        <v>3</v>
      </c>
      <c r="B105" s="100">
        <v>0.15246297671866321</v>
      </c>
      <c r="C105" s="100">
        <v>0.18899752224423219</v>
      </c>
    </row>
  </sheetData>
  <mergeCells count="49">
    <mergeCell ref="K8:M8"/>
    <mergeCell ref="Z8:AB8"/>
    <mergeCell ref="AC8:AE8"/>
    <mergeCell ref="AF7:AK7"/>
    <mergeCell ref="H52:J52"/>
    <mergeCell ref="B51:J51"/>
    <mergeCell ref="B70:D70"/>
    <mergeCell ref="E70:G70"/>
    <mergeCell ref="D43:I45"/>
    <mergeCell ref="BP7:BU7"/>
    <mergeCell ref="BP8:BR8"/>
    <mergeCell ref="BS8:BU8"/>
    <mergeCell ref="AL7:AQ7"/>
    <mergeCell ref="AL8:AN8"/>
    <mergeCell ref="BG8:BI8"/>
    <mergeCell ref="BJ7:BO7"/>
    <mergeCell ref="BJ8:BL8"/>
    <mergeCell ref="BM8:BO8"/>
    <mergeCell ref="BD8:BF8"/>
    <mergeCell ref="BD7:BI7"/>
    <mergeCell ref="AX7:BC7"/>
    <mergeCell ref="AX8:AZ8"/>
    <mergeCell ref="BA8:BC8"/>
    <mergeCell ref="AR7:AW7"/>
    <mergeCell ref="AR8:AT8"/>
    <mergeCell ref="AU8:AW8"/>
    <mergeCell ref="T7:Y7"/>
    <mergeCell ref="T8:V8"/>
    <mergeCell ref="W8:Y8"/>
    <mergeCell ref="AO8:AQ8"/>
    <mergeCell ref="AF8:AH8"/>
    <mergeCell ref="AI8:AK8"/>
    <mergeCell ref="Z7:AE7"/>
    <mergeCell ref="N70:P70"/>
    <mergeCell ref="A3:J4"/>
    <mergeCell ref="B8:D8"/>
    <mergeCell ref="E8:G8"/>
    <mergeCell ref="B7:G7"/>
    <mergeCell ref="H7:M7"/>
    <mergeCell ref="H8:J8"/>
    <mergeCell ref="A7:A9"/>
    <mergeCell ref="N7:S7"/>
    <mergeCell ref="N8:P8"/>
    <mergeCell ref="Q8:S8"/>
    <mergeCell ref="H70:J70"/>
    <mergeCell ref="K70:M70"/>
    <mergeCell ref="A51:A53"/>
    <mergeCell ref="B52:D52"/>
    <mergeCell ref="E52:G5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0"/>
  <sheetViews>
    <sheetView zoomScaleNormal="100" workbookViewId="0"/>
  </sheetViews>
  <sheetFormatPr baseColWidth="10" defaultColWidth="13.5703125" defaultRowHeight="12.75" x14ac:dyDescent="0.2"/>
  <cols>
    <col min="1" max="1" width="13" style="17" customWidth="1"/>
    <col min="2" max="2" width="17.7109375" style="17" bestFit="1" customWidth="1"/>
    <col min="3" max="3" width="13.5703125" style="17"/>
    <col min="4" max="4" width="15.85546875" style="17" customWidth="1"/>
    <col min="5" max="16384" width="13.5703125" style="17"/>
  </cols>
  <sheetData>
    <row r="1" spans="1:73" ht="15.75" x14ac:dyDescent="0.25">
      <c r="A1" s="83" t="s">
        <v>107</v>
      </c>
    </row>
    <row r="2" spans="1:73" s="24" customFormat="1" ht="15.75" x14ac:dyDescent="0.25">
      <c r="A2" s="25"/>
    </row>
    <row r="3" spans="1:73" s="18" customFormat="1" ht="16.5" customHeight="1" x14ac:dyDescent="0.2">
      <c r="A3" s="132" t="s">
        <v>133</v>
      </c>
      <c r="B3" s="132"/>
      <c r="C3" s="132"/>
      <c r="D3" s="132"/>
      <c r="E3" s="132"/>
      <c r="F3" s="132"/>
      <c r="G3" s="132"/>
      <c r="H3" s="132"/>
    </row>
    <row r="4" spans="1:73" x14ac:dyDescent="0.2">
      <c r="A4" s="132"/>
      <c r="B4" s="132"/>
      <c r="C4" s="132"/>
      <c r="D4" s="132"/>
      <c r="E4" s="132"/>
      <c r="F4" s="132"/>
      <c r="G4" s="132"/>
      <c r="H4" s="132"/>
    </row>
    <row r="5" spans="1:73" s="24" customFormat="1" ht="15" x14ac:dyDescent="0.25">
      <c r="A5" s="53"/>
      <c r="B5" s="53"/>
      <c r="C5" s="53"/>
      <c r="D5" s="53"/>
      <c r="E5" s="53"/>
      <c r="F5" s="53"/>
      <c r="G5" s="53"/>
      <c r="H5" s="53"/>
    </row>
    <row r="7" spans="1:73" x14ac:dyDescent="0.2">
      <c r="A7" s="138" t="s">
        <v>101</v>
      </c>
      <c r="B7" s="137" t="s">
        <v>22</v>
      </c>
      <c r="C7" s="137"/>
      <c r="D7" s="137"/>
      <c r="E7" s="137"/>
      <c r="F7" s="137"/>
      <c r="G7" s="137"/>
      <c r="H7" s="137" t="s">
        <v>40</v>
      </c>
      <c r="I7" s="137"/>
      <c r="J7" s="137"/>
      <c r="K7" s="137"/>
      <c r="L7" s="137"/>
      <c r="M7" s="137"/>
      <c r="N7" s="137" t="s">
        <v>39</v>
      </c>
      <c r="O7" s="137"/>
      <c r="P7" s="137"/>
      <c r="Q7" s="137"/>
      <c r="R7" s="137"/>
      <c r="S7" s="137"/>
      <c r="T7" s="137" t="s">
        <v>38</v>
      </c>
      <c r="U7" s="137"/>
      <c r="V7" s="137"/>
      <c r="W7" s="137"/>
      <c r="X7" s="137"/>
      <c r="Y7" s="137"/>
      <c r="Z7" s="137" t="s">
        <v>37</v>
      </c>
      <c r="AA7" s="137"/>
      <c r="AB7" s="137"/>
      <c r="AC7" s="137"/>
      <c r="AD7" s="137"/>
      <c r="AE7" s="137"/>
      <c r="AF7" s="137" t="s">
        <v>36</v>
      </c>
      <c r="AG7" s="137"/>
      <c r="AH7" s="137"/>
      <c r="AI7" s="137"/>
      <c r="AJ7" s="137"/>
      <c r="AK7" s="137"/>
      <c r="AL7" s="137" t="s">
        <v>35</v>
      </c>
      <c r="AM7" s="137"/>
      <c r="AN7" s="137"/>
      <c r="AO7" s="137"/>
      <c r="AP7" s="137"/>
      <c r="AQ7" s="137"/>
      <c r="AR7" s="137" t="s">
        <v>34</v>
      </c>
      <c r="AS7" s="137"/>
      <c r="AT7" s="137"/>
      <c r="AU7" s="137"/>
      <c r="AV7" s="137"/>
      <c r="AW7" s="137"/>
      <c r="AX7" s="137" t="s">
        <v>33</v>
      </c>
      <c r="AY7" s="137"/>
      <c r="AZ7" s="137"/>
      <c r="BA7" s="137"/>
      <c r="BB7" s="137"/>
      <c r="BC7" s="137"/>
      <c r="BD7" s="137" t="s">
        <v>32</v>
      </c>
      <c r="BE7" s="137"/>
      <c r="BF7" s="137"/>
      <c r="BG7" s="137"/>
      <c r="BH7" s="137"/>
      <c r="BI7" s="137"/>
      <c r="BJ7" s="137" t="s">
        <v>31</v>
      </c>
      <c r="BK7" s="137"/>
      <c r="BL7" s="137"/>
      <c r="BM7" s="137"/>
      <c r="BN7" s="137"/>
      <c r="BO7" s="137"/>
      <c r="BP7" s="137" t="s">
        <v>30</v>
      </c>
      <c r="BQ7" s="137"/>
      <c r="BR7" s="137"/>
      <c r="BS7" s="137"/>
      <c r="BT7" s="137"/>
      <c r="BU7" s="137"/>
    </row>
    <row r="8" spans="1:73" x14ac:dyDescent="0.2">
      <c r="A8" s="139"/>
      <c r="B8" s="137" t="s">
        <v>26</v>
      </c>
      <c r="C8" s="137"/>
      <c r="D8" s="137" t="s">
        <v>27</v>
      </c>
      <c r="E8" s="137"/>
      <c r="F8" s="137" t="s">
        <v>3</v>
      </c>
      <c r="G8" s="137"/>
      <c r="H8" s="137" t="s">
        <v>26</v>
      </c>
      <c r="I8" s="137"/>
      <c r="J8" s="137" t="s">
        <v>27</v>
      </c>
      <c r="K8" s="137"/>
      <c r="L8" s="137" t="s">
        <v>3</v>
      </c>
      <c r="M8" s="137"/>
      <c r="N8" s="137" t="s">
        <v>26</v>
      </c>
      <c r="O8" s="137"/>
      <c r="P8" s="137" t="s">
        <v>27</v>
      </c>
      <c r="Q8" s="137"/>
      <c r="R8" s="137" t="s">
        <v>3</v>
      </c>
      <c r="S8" s="137"/>
      <c r="T8" s="137" t="s">
        <v>26</v>
      </c>
      <c r="U8" s="137"/>
      <c r="V8" s="137" t="s">
        <v>27</v>
      </c>
      <c r="W8" s="137"/>
      <c r="X8" s="137" t="s">
        <v>3</v>
      </c>
      <c r="Y8" s="137"/>
      <c r="Z8" s="137" t="s">
        <v>26</v>
      </c>
      <c r="AA8" s="137"/>
      <c r="AB8" s="137" t="s">
        <v>27</v>
      </c>
      <c r="AC8" s="137"/>
      <c r="AD8" s="137" t="s">
        <v>3</v>
      </c>
      <c r="AE8" s="137"/>
      <c r="AF8" s="137" t="s">
        <v>26</v>
      </c>
      <c r="AG8" s="137"/>
      <c r="AH8" s="137" t="s">
        <v>27</v>
      </c>
      <c r="AI8" s="137"/>
      <c r="AJ8" s="137" t="s">
        <v>3</v>
      </c>
      <c r="AK8" s="137"/>
      <c r="AL8" s="137" t="s">
        <v>26</v>
      </c>
      <c r="AM8" s="137"/>
      <c r="AN8" s="137" t="s">
        <v>27</v>
      </c>
      <c r="AO8" s="137"/>
      <c r="AP8" s="137" t="s">
        <v>3</v>
      </c>
      <c r="AQ8" s="137"/>
      <c r="AR8" s="137" t="s">
        <v>26</v>
      </c>
      <c r="AS8" s="137"/>
      <c r="AT8" s="137" t="s">
        <v>27</v>
      </c>
      <c r="AU8" s="137"/>
      <c r="AV8" s="137" t="s">
        <v>3</v>
      </c>
      <c r="AW8" s="137"/>
      <c r="AX8" s="137" t="s">
        <v>26</v>
      </c>
      <c r="AY8" s="137"/>
      <c r="AZ8" s="137" t="s">
        <v>27</v>
      </c>
      <c r="BA8" s="137"/>
      <c r="BB8" s="137" t="s">
        <v>3</v>
      </c>
      <c r="BC8" s="137"/>
      <c r="BD8" s="137" t="s">
        <v>26</v>
      </c>
      <c r="BE8" s="137"/>
      <c r="BF8" s="137" t="s">
        <v>27</v>
      </c>
      <c r="BG8" s="137"/>
      <c r="BH8" s="137" t="s">
        <v>3</v>
      </c>
      <c r="BI8" s="137"/>
      <c r="BJ8" s="137" t="s">
        <v>26</v>
      </c>
      <c r="BK8" s="137"/>
      <c r="BL8" s="137" t="s">
        <v>27</v>
      </c>
      <c r="BM8" s="137"/>
      <c r="BN8" s="137" t="s">
        <v>3</v>
      </c>
      <c r="BO8" s="137"/>
      <c r="BP8" s="137" t="s">
        <v>26</v>
      </c>
      <c r="BQ8" s="137"/>
      <c r="BR8" s="137" t="s">
        <v>27</v>
      </c>
      <c r="BS8" s="137"/>
      <c r="BT8" s="137" t="s">
        <v>3</v>
      </c>
      <c r="BU8" s="137"/>
    </row>
    <row r="9" spans="1:73" ht="25.5" x14ac:dyDescent="0.2">
      <c r="A9" s="140"/>
      <c r="B9" s="31" t="s">
        <v>23</v>
      </c>
      <c r="C9" s="30" t="s">
        <v>41</v>
      </c>
      <c r="D9" s="31" t="s">
        <v>28</v>
      </c>
      <c r="E9" s="30" t="s">
        <v>41</v>
      </c>
      <c r="F9" s="30" t="s">
        <v>42</v>
      </c>
      <c r="G9" s="30" t="s">
        <v>43</v>
      </c>
      <c r="H9" s="31" t="s">
        <v>23</v>
      </c>
      <c r="I9" s="30" t="s">
        <v>41</v>
      </c>
      <c r="J9" s="31" t="s">
        <v>28</v>
      </c>
      <c r="K9" s="30" t="s">
        <v>41</v>
      </c>
      <c r="L9" s="30" t="s">
        <v>42</v>
      </c>
      <c r="M9" s="30" t="s">
        <v>43</v>
      </c>
      <c r="N9" s="31" t="s">
        <v>23</v>
      </c>
      <c r="O9" s="30" t="s">
        <v>41</v>
      </c>
      <c r="P9" s="31" t="s">
        <v>28</v>
      </c>
      <c r="Q9" s="30" t="s">
        <v>41</v>
      </c>
      <c r="R9" s="30" t="s">
        <v>42</v>
      </c>
      <c r="S9" s="30" t="s">
        <v>43</v>
      </c>
      <c r="T9" s="31" t="s">
        <v>23</v>
      </c>
      <c r="U9" s="30" t="s">
        <v>41</v>
      </c>
      <c r="V9" s="31" t="s">
        <v>28</v>
      </c>
      <c r="W9" s="30" t="s">
        <v>41</v>
      </c>
      <c r="X9" s="30" t="s">
        <v>42</v>
      </c>
      <c r="Y9" s="30" t="s">
        <v>43</v>
      </c>
      <c r="Z9" s="31" t="s">
        <v>23</v>
      </c>
      <c r="AA9" s="30" t="s">
        <v>41</v>
      </c>
      <c r="AB9" s="31" t="s">
        <v>28</v>
      </c>
      <c r="AC9" s="30" t="s">
        <v>41</v>
      </c>
      <c r="AD9" s="30" t="s">
        <v>42</v>
      </c>
      <c r="AE9" s="30" t="s">
        <v>43</v>
      </c>
      <c r="AF9" s="31" t="s">
        <v>23</v>
      </c>
      <c r="AG9" s="30" t="s">
        <v>41</v>
      </c>
      <c r="AH9" s="31" t="s">
        <v>28</v>
      </c>
      <c r="AI9" s="30" t="s">
        <v>41</v>
      </c>
      <c r="AJ9" s="30" t="s">
        <v>42</v>
      </c>
      <c r="AK9" s="30" t="s">
        <v>43</v>
      </c>
      <c r="AL9" s="31" t="s">
        <v>23</v>
      </c>
      <c r="AM9" s="30" t="s">
        <v>41</v>
      </c>
      <c r="AN9" s="31" t="s">
        <v>28</v>
      </c>
      <c r="AO9" s="30" t="s">
        <v>41</v>
      </c>
      <c r="AP9" s="30" t="s">
        <v>42</v>
      </c>
      <c r="AQ9" s="30" t="s">
        <v>43</v>
      </c>
      <c r="AR9" s="31" t="s">
        <v>23</v>
      </c>
      <c r="AS9" s="30" t="s">
        <v>41</v>
      </c>
      <c r="AT9" s="31" t="s">
        <v>28</v>
      </c>
      <c r="AU9" s="30" t="s">
        <v>41</v>
      </c>
      <c r="AV9" s="30" t="s">
        <v>42</v>
      </c>
      <c r="AW9" s="38" t="s">
        <v>43</v>
      </c>
      <c r="AX9" s="31" t="s">
        <v>23</v>
      </c>
      <c r="AY9" s="30" t="s">
        <v>41</v>
      </c>
      <c r="AZ9" s="31" t="s">
        <v>28</v>
      </c>
      <c r="BA9" s="30" t="s">
        <v>41</v>
      </c>
      <c r="BB9" s="30" t="s">
        <v>42</v>
      </c>
      <c r="BC9" s="30" t="s">
        <v>43</v>
      </c>
      <c r="BD9" s="31" t="s">
        <v>23</v>
      </c>
      <c r="BE9" s="30" t="s">
        <v>41</v>
      </c>
      <c r="BF9" s="31" t="s">
        <v>28</v>
      </c>
      <c r="BG9" s="30" t="s">
        <v>41</v>
      </c>
      <c r="BH9" s="30" t="s">
        <v>42</v>
      </c>
      <c r="BI9" s="30" t="s">
        <v>43</v>
      </c>
      <c r="BJ9" s="31" t="s">
        <v>23</v>
      </c>
      <c r="BK9" s="30" t="s">
        <v>41</v>
      </c>
      <c r="BL9" s="31" t="s">
        <v>28</v>
      </c>
      <c r="BM9" s="30" t="s">
        <v>41</v>
      </c>
      <c r="BN9" s="30" t="s">
        <v>42</v>
      </c>
      <c r="BO9" s="30" t="s">
        <v>43</v>
      </c>
      <c r="BP9" s="31" t="s">
        <v>23</v>
      </c>
      <c r="BQ9" s="30" t="s">
        <v>41</v>
      </c>
      <c r="BR9" s="31" t="s">
        <v>28</v>
      </c>
      <c r="BS9" s="30" t="s">
        <v>41</v>
      </c>
      <c r="BT9" s="30" t="s">
        <v>42</v>
      </c>
      <c r="BU9" s="30" t="s">
        <v>43</v>
      </c>
    </row>
    <row r="10" spans="1:73" x14ac:dyDescent="0.2">
      <c r="A10" s="33" t="s">
        <v>7</v>
      </c>
      <c r="B10" s="109">
        <f>'PEEA-Desempleo'!B10</f>
        <v>164</v>
      </c>
      <c r="C10" s="35">
        <f>B10/F10</f>
        <v>0.52903225806451615</v>
      </c>
      <c r="D10" s="109">
        <f>'PEEA-Desempleo'!E10</f>
        <v>146</v>
      </c>
      <c r="E10" s="35">
        <f>D10/F10</f>
        <v>0.47096774193548385</v>
      </c>
      <c r="F10" s="27">
        <f>B10+D10</f>
        <v>310</v>
      </c>
      <c r="G10" s="35">
        <f>F10/$F$20</f>
        <v>1.7937738687651892E-2</v>
      </c>
      <c r="H10" s="80">
        <f>'PEEA-Desempleo'!H10</f>
        <v>170</v>
      </c>
      <c r="I10" s="35">
        <f>H10/L10</f>
        <v>0.52469135802469136</v>
      </c>
      <c r="J10" s="80">
        <f>'PEEA-Desempleo'!K10</f>
        <v>154</v>
      </c>
      <c r="K10" s="35">
        <f>J10/L10</f>
        <v>0.47530864197530864</v>
      </c>
      <c r="L10" s="27">
        <f>H10+J10</f>
        <v>324</v>
      </c>
      <c r="M10" s="35">
        <f>L10/$L$20</f>
        <v>1.9094766619519095E-2</v>
      </c>
      <c r="N10" s="27">
        <f>'PEEA-Desempleo'!N10</f>
        <v>174</v>
      </c>
      <c r="O10" s="35">
        <f>N10/R10</f>
        <v>0.54037267080745344</v>
      </c>
      <c r="P10" s="27">
        <f>'PEEA-Desempleo'!Q10</f>
        <v>148</v>
      </c>
      <c r="Q10" s="35">
        <f>P10/R10</f>
        <v>0.45962732919254656</v>
      </c>
      <c r="R10" s="27">
        <f>N10+P10</f>
        <v>322</v>
      </c>
      <c r="S10" s="35">
        <f>R10/$R$20</f>
        <v>1.9179224492227052E-2</v>
      </c>
      <c r="T10" s="27">
        <f>'PEEA-Desempleo'!T10</f>
        <v>173</v>
      </c>
      <c r="U10" s="35">
        <f>T10/X10</f>
        <v>0.5356037151702786</v>
      </c>
      <c r="V10" s="27">
        <f>'PEEA-Desempleo'!W10</f>
        <v>150</v>
      </c>
      <c r="W10" s="35">
        <f>V10/X10</f>
        <v>0.46439628482972134</v>
      </c>
      <c r="X10" s="27">
        <f>T10+V10</f>
        <v>323</v>
      </c>
      <c r="Y10" s="35">
        <f>X10/$X$20</f>
        <v>1.9625713938510148E-2</v>
      </c>
      <c r="Z10" s="27">
        <f>'PEEA-Desempleo'!Z10</f>
        <v>169</v>
      </c>
      <c r="AA10" s="35">
        <f>Z10/AD10</f>
        <v>0.51057401812688818</v>
      </c>
      <c r="AB10" s="27">
        <f>'PEEA-Desempleo'!AC10</f>
        <v>162</v>
      </c>
      <c r="AC10" s="35">
        <f>AB10/AD10</f>
        <v>0.48942598187311176</v>
      </c>
      <c r="AD10" s="27">
        <f>Z10+AB10</f>
        <v>331</v>
      </c>
      <c r="AE10" s="35">
        <f>AD10/$AD$20</f>
        <v>2.0782319331952032E-2</v>
      </c>
      <c r="AF10" s="97">
        <f>'PEEA-Desempleo'!AF10</f>
        <v>171</v>
      </c>
      <c r="AG10" s="35">
        <f>AF10/AJ10</f>
        <v>0.52293577981651373</v>
      </c>
      <c r="AH10" s="27">
        <f>'PEEA-Desempleo'!AI10</f>
        <v>156</v>
      </c>
      <c r="AI10" s="35">
        <f>AH10/AJ10</f>
        <v>0.47706422018348627</v>
      </c>
      <c r="AJ10" s="27">
        <f>AF10+AH10</f>
        <v>327</v>
      </c>
      <c r="AK10" s="35">
        <f>AJ10/$AJ$20</f>
        <v>2.1130856219709209E-2</v>
      </c>
      <c r="AL10" s="27">
        <f>'PEEA-Desempleo'!AL10</f>
        <v>166</v>
      </c>
      <c r="AM10" s="35">
        <f>AL10/AP10</f>
        <v>0.50764525993883791</v>
      </c>
      <c r="AN10" s="27">
        <f>'PEEA-Desempleo'!AO10</f>
        <v>161</v>
      </c>
      <c r="AO10" s="35">
        <f>AN10/AP10</f>
        <v>0.49235474006116209</v>
      </c>
      <c r="AP10" s="27">
        <f>AL10+AN10</f>
        <v>327</v>
      </c>
      <c r="AQ10" s="35">
        <f>AP10/$AP$20</f>
        <v>2.163556967050417E-2</v>
      </c>
      <c r="AR10" s="27">
        <f>'PEEA-Desempleo'!AR10</f>
        <v>166</v>
      </c>
      <c r="AS10" s="35">
        <f>AR10/AV10</f>
        <v>0.50609756097560976</v>
      </c>
      <c r="AT10" s="27">
        <f>'PEEA-Desempleo'!AU10</f>
        <v>162</v>
      </c>
      <c r="AU10" s="35">
        <f>AT10/AV10</f>
        <v>0.49390243902439024</v>
      </c>
      <c r="AV10" s="27">
        <f>AR10+AT10</f>
        <v>328</v>
      </c>
      <c r="AW10" s="35">
        <f>AV10/$AV$20</f>
        <v>2.1154466301193164E-2</v>
      </c>
      <c r="AX10" s="27">
        <f>'PEEA-Desempleo'!AX10</f>
        <v>173</v>
      </c>
      <c r="AY10" s="35">
        <f>AX10/BB10</f>
        <v>0.50882352941176467</v>
      </c>
      <c r="AZ10" s="27">
        <f>'PEEA-Desempleo'!BA10</f>
        <v>167</v>
      </c>
      <c r="BA10" s="35">
        <f>AZ10/BB10</f>
        <v>0.49117647058823527</v>
      </c>
      <c r="BB10" s="27">
        <f>AX10+AZ10</f>
        <v>340</v>
      </c>
      <c r="BC10" s="35">
        <f>BB10/$BB$20</f>
        <v>2.1476849219885037E-2</v>
      </c>
      <c r="BD10" s="27">
        <f>'PEEA-Desempleo'!BD10</f>
        <v>176</v>
      </c>
      <c r="BE10" s="35">
        <f>BD10/BH10</f>
        <v>0.52380952380952384</v>
      </c>
      <c r="BF10" s="27">
        <f>'PEEA-Desempleo'!BG10</f>
        <v>160</v>
      </c>
      <c r="BG10" s="35">
        <f>BF10/BH10</f>
        <v>0.47619047619047616</v>
      </c>
      <c r="BH10" s="27">
        <f>BD10+BF10</f>
        <v>336</v>
      </c>
      <c r="BI10" s="35">
        <f>BH10/$BH$20</f>
        <v>2.0212957949828549E-2</v>
      </c>
      <c r="BJ10" s="27">
        <f>'PEEA-Desempleo'!BJ10</f>
        <v>164</v>
      </c>
      <c r="BK10" s="35">
        <f>BJ10/BN10</f>
        <v>0.5109034267912772</v>
      </c>
      <c r="BL10" s="91">
        <f>'PEEA-Desempleo'!BM10</f>
        <v>157</v>
      </c>
      <c r="BM10" s="35">
        <f>BL10/BN10</f>
        <v>0.48909657320872274</v>
      </c>
      <c r="BN10" s="27">
        <f>BJ10+BL10</f>
        <v>321</v>
      </c>
      <c r="BO10" s="35">
        <f>BN10/$BN$20</f>
        <v>1.9494716385278756E-2</v>
      </c>
      <c r="BP10" s="27">
        <f>'PEEA-Desempleo'!BP10</f>
        <v>161</v>
      </c>
      <c r="BQ10" s="35">
        <f>BP10/BT10</f>
        <v>0.53488372093023251</v>
      </c>
      <c r="BR10" s="27">
        <f>'PEEA-Desempleo'!BS10</f>
        <v>140</v>
      </c>
      <c r="BS10" s="35">
        <f>BR10/BT10</f>
        <v>0.46511627906976744</v>
      </c>
      <c r="BT10" s="27">
        <f>BP10+BR10</f>
        <v>301</v>
      </c>
      <c r="BU10" s="35">
        <f>BT10/$BT$20</f>
        <v>1.884076114171257E-2</v>
      </c>
    </row>
    <row r="11" spans="1:73" x14ac:dyDescent="0.2">
      <c r="A11" s="33" t="s">
        <v>8</v>
      </c>
      <c r="B11" s="109">
        <f>'PEEA-Desempleo'!B11</f>
        <v>693</v>
      </c>
      <c r="C11" s="35">
        <f t="shared" ref="C11:C20" si="0">B11/F11</f>
        <v>0.50510204081632648</v>
      </c>
      <c r="D11" s="109">
        <f>'PEEA-Desempleo'!E11</f>
        <v>679</v>
      </c>
      <c r="E11" s="35">
        <f t="shared" ref="E11:E20" si="1">D11/F11</f>
        <v>0.49489795918367346</v>
      </c>
      <c r="F11" s="27">
        <f t="shared" ref="F11:F19" si="2">B11+D11</f>
        <v>1372</v>
      </c>
      <c r="G11" s="35">
        <f t="shared" ref="G11:G20" si="3">F11/$F$20</f>
        <v>7.9388959611156121E-2</v>
      </c>
      <c r="H11" s="80">
        <f>'PEEA-Desempleo'!H11</f>
        <v>666</v>
      </c>
      <c r="I11" s="35">
        <f t="shared" ref="I11:I20" si="4">H11/L11</f>
        <v>0.50112866817155755</v>
      </c>
      <c r="J11" s="80">
        <f>'PEEA-Desempleo'!K11</f>
        <v>663</v>
      </c>
      <c r="K11" s="35">
        <f t="shared" ref="K11:K20" si="5">J11/L11</f>
        <v>0.49887133182844245</v>
      </c>
      <c r="L11" s="27">
        <f t="shared" ref="L11:L19" si="6">H11+J11</f>
        <v>1329</v>
      </c>
      <c r="M11" s="35">
        <f t="shared" ref="M11:M20" si="7">L11/$L$20</f>
        <v>7.8323903818953322E-2</v>
      </c>
      <c r="N11" s="104">
        <f>'PEEA-Desempleo'!N11</f>
        <v>650</v>
      </c>
      <c r="O11" s="35">
        <f t="shared" ref="O11:O20" si="8">N11/R11</f>
        <v>0.49656226126814362</v>
      </c>
      <c r="P11" s="104">
        <f>'PEEA-Desempleo'!Q11</f>
        <v>659</v>
      </c>
      <c r="Q11" s="35">
        <f t="shared" ref="Q11:Q20" si="9">P11/R11</f>
        <v>0.50343773873185638</v>
      </c>
      <c r="R11" s="27">
        <f t="shared" ref="R11:R19" si="10">N11+P11</f>
        <v>1309</v>
      </c>
      <c r="S11" s="35">
        <f t="shared" ref="S11:S20" si="11">R11/$R$20</f>
        <v>7.7967716957531713E-2</v>
      </c>
      <c r="T11" s="104">
        <f>'PEEA-Desempleo'!T11</f>
        <v>617</v>
      </c>
      <c r="U11" s="35">
        <f t="shared" ref="U11:U20" si="12">T11/X11</f>
        <v>0.48316366483946749</v>
      </c>
      <c r="V11" s="104">
        <f>'PEEA-Desempleo'!W11</f>
        <v>660</v>
      </c>
      <c r="W11" s="35">
        <f t="shared" ref="W11:W20" si="13">V11/X11</f>
        <v>0.51683633516053251</v>
      </c>
      <c r="X11" s="27">
        <f t="shared" ref="X11:X19" si="14">T11+V11</f>
        <v>1277</v>
      </c>
      <c r="Y11" s="35">
        <f t="shared" ref="Y11:Y20" si="15">X11/$X$20</f>
        <v>7.7591444890023092E-2</v>
      </c>
      <c r="Z11" s="104">
        <f>'PEEA-Desempleo'!Z11</f>
        <v>582</v>
      </c>
      <c r="AA11" s="35">
        <f t="shared" ref="AA11:AA20" si="16">Z11/AD11</f>
        <v>0.48499999999999999</v>
      </c>
      <c r="AB11" s="104">
        <f>'PEEA-Desempleo'!AC11</f>
        <v>618</v>
      </c>
      <c r="AC11" s="35">
        <f t="shared" ref="AC11:AC20" si="17">AB11/AD11</f>
        <v>0.51500000000000001</v>
      </c>
      <c r="AD11" s="27">
        <f t="shared" ref="AD11:AD19" si="18">Z11+AB11</f>
        <v>1200</v>
      </c>
      <c r="AE11" s="35">
        <f t="shared" ref="AE11:AE20" si="19">AD11/$AD$20</f>
        <v>7.5343755886230934E-2</v>
      </c>
      <c r="AF11" s="104">
        <f>'PEEA-Desempleo'!AF11</f>
        <v>548</v>
      </c>
      <c r="AG11" s="35">
        <f t="shared" ref="AG11:AG20" si="20">AF11/AJ11</f>
        <v>0.49147982062780271</v>
      </c>
      <c r="AH11" s="104">
        <f>'PEEA-Desempleo'!AI11</f>
        <v>567</v>
      </c>
      <c r="AI11" s="35">
        <f t="shared" ref="AI11:AI20" si="21">AH11/AJ11</f>
        <v>0.50852017937219729</v>
      </c>
      <c r="AJ11" s="27">
        <f t="shared" ref="AJ11:AJ19" si="22">AF11+AH11</f>
        <v>1115</v>
      </c>
      <c r="AK11" s="35">
        <f t="shared" ref="AK11:AK20" si="23">AJ11/$AJ$20</f>
        <v>7.2051696284329558E-2</v>
      </c>
      <c r="AL11" s="104">
        <f>'PEEA-Desempleo'!AL11</f>
        <v>534</v>
      </c>
      <c r="AM11" s="35">
        <f t="shared" ref="AM11:AM20" si="24">AL11/AP11</f>
        <v>0.47593582887700536</v>
      </c>
      <c r="AN11" s="104">
        <f>'PEEA-Desempleo'!AO11</f>
        <v>588</v>
      </c>
      <c r="AO11" s="35">
        <f t="shared" ref="AO11:AO20" si="25">AN11/AP11</f>
        <v>0.52406417112299464</v>
      </c>
      <c r="AP11" s="27">
        <f t="shared" ref="AP11:AP19" si="26">AL11+AN11</f>
        <v>1122</v>
      </c>
      <c r="AQ11" s="35">
        <f t="shared" ref="AQ11:AQ20" si="27">AP11/$AP$20</f>
        <v>7.4235807860262015E-2</v>
      </c>
      <c r="AR11" s="104">
        <f>'PEEA-Desempleo'!AR11</f>
        <v>523</v>
      </c>
      <c r="AS11" s="35">
        <f t="shared" ref="AS11:AS20" si="28">AR11/AV11</f>
        <v>0.46079295154185024</v>
      </c>
      <c r="AT11" s="104">
        <f>'PEEA-Desempleo'!AU11</f>
        <v>612</v>
      </c>
      <c r="AU11" s="35">
        <f t="shared" ref="AU11:AU20" si="29">AT11/AV11</f>
        <v>0.53920704845814982</v>
      </c>
      <c r="AV11" s="27">
        <f t="shared" ref="AV11:AV19" si="30">AR11+AT11</f>
        <v>1135</v>
      </c>
      <c r="AW11" s="35">
        <f t="shared" ref="AW11:AW20" si="31">AV11/$AV$20</f>
        <v>7.3202192841019031E-2</v>
      </c>
      <c r="AX11" s="104">
        <f>'PEEA-Desempleo'!AX11</f>
        <v>595</v>
      </c>
      <c r="AY11" s="35">
        <f t="shared" ref="AY11:AY20" si="32">AX11/BB11</f>
        <v>0.47222222222222221</v>
      </c>
      <c r="AZ11" s="104">
        <f>'PEEA-Desempleo'!BA11</f>
        <v>665</v>
      </c>
      <c r="BA11" s="35">
        <f t="shared" ref="BA11:BA20" si="33">AZ11/BB11</f>
        <v>0.52777777777777779</v>
      </c>
      <c r="BB11" s="27">
        <f t="shared" ref="BB11:BB19" si="34">AX11+AZ11</f>
        <v>1260</v>
      </c>
      <c r="BC11" s="35">
        <f t="shared" ref="BC11:BC20" si="35">BB11/$BB$20</f>
        <v>7.9590676520750428E-2</v>
      </c>
      <c r="BD11" s="104">
        <f>'PEEA-Desempleo'!BD11</f>
        <v>646</v>
      </c>
      <c r="BE11" s="35">
        <f t="shared" ref="BE11:BE20" si="36">BD11/BH11</f>
        <v>0.47499999999999998</v>
      </c>
      <c r="BF11" s="104">
        <f>'PEEA-Desempleo'!BG11</f>
        <v>714</v>
      </c>
      <c r="BG11" s="35">
        <f t="shared" ref="BG11:BG20" si="37">BF11/BH11</f>
        <v>0.52500000000000002</v>
      </c>
      <c r="BH11" s="27">
        <f t="shared" ref="BH11:BH19" si="38">BD11+BF11</f>
        <v>1360</v>
      </c>
      <c r="BI11" s="35">
        <f t="shared" ref="BI11:BI20" si="39">BH11/$BH$20</f>
        <v>8.1814353606448897E-2</v>
      </c>
      <c r="BJ11" s="104">
        <f>'PEEA-Desempleo'!BJ11</f>
        <v>624</v>
      </c>
      <c r="BK11" s="35">
        <f t="shared" ref="BK11:BK20" si="40">BJ11/BN11</f>
        <v>0.47560975609756095</v>
      </c>
      <c r="BL11" s="91">
        <f>'PEEA-Desempleo'!BM11</f>
        <v>688</v>
      </c>
      <c r="BM11" s="35">
        <f t="shared" ref="BM11:BM20" si="41">BL11/BN11</f>
        <v>0.52439024390243905</v>
      </c>
      <c r="BN11" s="27">
        <f t="shared" ref="BN11:BN19" si="42">BJ11+BL11</f>
        <v>1312</v>
      </c>
      <c r="BO11" s="35">
        <f t="shared" ref="BO11:BO20" si="43">BN11/$BN$20</f>
        <v>7.9679339244503822E-2</v>
      </c>
      <c r="BP11" s="104">
        <f>'PEEA-Desempleo'!BP11</f>
        <v>612</v>
      </c>
      <c r="BQ11" s="35">
        <f t="shared" ref="BQ11:BQ20" si="44">BP11/BT11</f>
        <v>0.49918433931484502</v>
      </c>
      <c r="BR11" s="104">
        <f>'PEEA-Desempleo'!BS11</f>
        <v>614</v>
      </c>
      <c r="BS11" s="35">
        <f t="shared" ref="BS11:BS20" si="45">BR11/BT11</f>
        <v>0.50081566068515493</v>
      </c>
      <c r="BT11" s="27">
        <f t="shared" ref="BT11:BT19" si="46">BP11+BR11</f>
        <v>1226</v>
      </c>
      <c r="BU11" s="35">
        <f t="shared" ref="BU11:BU20" si="47">BT11/$BT$20</f>
        <v>7.6740110165247871E-2</v>
      </c>
    </row>
    <row r="12" spans="1:73" x14ac:dyDescent="0.2">
      <c r="A12" s="33" t="s">
        <v>9</v>
      </c>
      <c r="B12" s="109">
        <f>'PEEA-Desempleo'!B12</f>
        <v>966</v>
      </c>
      <c r="C12" s="35">
        <f t="shared" si="0"/>
        <v>0.4756277695716396</v>
      </c>
      <c r="D12" s="109">
        <f>'PEEA-Desempleo'!E12</f>
        <v>1065</v>
      </c>
      <c r="E12" s="35">
        <f t="shared" si="1"/>
        <v>0.52437223042836045</v>
      </c>
      <c r="F12" s="27">
        <f t="shared" si="2"/>
        <v>2031</v>
      </c>
      <c r="G12" s="35">
        <f t="shared" si="3"/>
        <v>0.11752112024071289</v>
      </c>
      <c r="H12" s="80">
        <f>'PEEA-Desempleo'!H12</f>
        <v>918</v>
      </c>
      <c r="I12" s="35">
        <f t="shared" si="4"/>
        <v>0.46223564954682778</v>
      </c>
      <c r="J12" s="80">
        <f>'PEEA-Desempleo'!K12</f>
        <v>1068</v>
      </c>
      <c r="K12" s="35">
        <f t="shared" si="5"/>
        <v>0.53776435045317217</v>
      </c>
      <c r="L12" s="27">
        <f t="shared" si="6"/>
        <v>1986</v>
      </c>
      <c r="M12" s="35">
        <f t="shared" si="7"/>
        <v>0.11704384724186705</v>
      </c>
      <c r="N12" s="104">
        <f>'PEEA-Desempleo'!N12</f>
        <v>885</v>
      </c>
      <c r="O12" s="35">
        <f t="shared" si="8"/>
        <v>0.45038167938931295</v>
      </c>
      <c r="P12" s="104">
        <f>'PEEA-Desempleo'!Q12</f>
        <v>1080</v>
      </c>
      <c r="Q12" s="35">
        <f t="shared" si="9"/>
        <v>0.54961832061068705</v>
      </c>
      <c r="R12" s="27">
        <f t="shared" si="10"/>
        <v>1965</v>
      </c>
      <c r="S12" s="35">
        <f t="shared" si="11"/>
        <v>0.11704091964977069</v>
      </c>
      <c r="T12" s="104">
        <f>'PEEA-Desempleo'!T12</f>
        <v>864</v>
      </c>
      <c r="U12" s="35">
        <f t="shared" si="12"/>
        <v>0.45141065830721006</v>
      </c>
      <c r="V12" s="104">
        <f>'PEEA-Desempleo'!W12</f>
        <v>1050</v>
      </c>
      <c r="W12" s="35">
        <f t="shared" si="13"/>
        <v>0.54858934169278994</v>
      </c>
      <c r="X12" s="27">
        <f t="shared" si="14"/>
        <v>1914</v>
      </c>
      <c r="Y12" s="35">
        <f t="shared" si="15"/>
        <v>0.11629602624863289</v>
      </c>
      <c r="Z12" s="104">
        <f>'PEEA-Desempleo'!Z12</f>
        <v>803</v>
      </c>
      <c r="AA12" s="35">
        <f t="shared" si="16"/>
        <v>0.4451219512195122</v>
      </c>
      <c r="AB12" s="104">
        <f>'PEEA-Desempleo'!AC12</f>
        <v>1001</v>
      </c>
      <c r="AC12" s="35">
        <f t="shared" si="17"/>
        <v>0.55487804878048785</v>
      </c>
      <c r="AD12" s="27">
        <f t="shared" si="18"/>
        <v>1804</v>
      </c>
      <c r="AE12" s="35">
        <f t="shared" si="19"/>
        <v>0.11326677968230049</v>
      </c>
      <c r="AF12" s="104">
        <f>'PEEA-Desempleo'!AF12</f>
        <v>736</v>
      </c>
      <c r="AG12" s="35">
        <f t="shared" si="20"/>
        <v>0.44071856287425148</v>
      </c>
      <c r="AH12" s="104">
        <f>'PEEA-Desempleo'!AI12</f>
        <v>934</v>
      </c>
      <c r="AI12" s="35">
        <f t="shared" si="21"/>
        <v>0.55928143712574852</v>
      </c>
      <c r="AJ12" s="27">
        <f t="shared" si="22"/>
        <v>1670</v>
      </c>
      <c r="AK12" s="35">
        <f t="shared" si="23"/>
        <v>0.10791599353796445</v>
      </c>
      <c r="AL12" s="104">
        <f>'PEEA-Desempleo'!AL12</f>
        <v>714</v>
      </c>
      <c r="AM12" s="35">
        <f t="shared" si="24"/>
        <v>0.4358974358974359</v>
      </c>
      <c r="AN12" s="104">
        <f>'PEEA-Desempleo'!AO12</f>
        <v>924</v>
      </c>
      <c r="AO12" s="35">
        <f t="shared" si="25"/>
        <v>0.5641025641025641</v>
      </c>
      <c r="AP12" s="27">
        <f t="shared" si="26"/>
        <v>1638</v>
      </c>
      <c r="AQ12" s="35">
        <f t="shared" si="27"/>
        <v>0.10837633981738785</v>
      </c>
      <c r="AR12" s="104">
        <f>'PEEA-Desempleo'!AR12</f>
        <v>752</v>
      </c>
      <c r="AS12" s="35">
        <f t="shared" si="28"/>
        <v>0.44682115270350564</v>
      </c>
      <c r="AT12" s="104">
        <f>'PEEA-Desempleo'!AU12</f>
        <v>931</v>
      </c>
      <c r="AU12" s="35">
        <f t="shared" si="29"/>
        <v>0.55317884729649436</v>
      </c>
      <c r="AV12" s="27">
        <f t="shared" si="30"/>
        <v>1683</v>
      </c>
      <c r="AW12" s="35">
        <f t="shared" si="31"/>
        <v>0.10854563044179297</v>
      </c>
      <c r="AX12" s="104">
        <f>'PEEA-Desempleo'!AX12</f>
        <v>778</v>
      </c>
      <c r="AY12" s="35">
        <f t="shared" si="32"/>
        <v>0.44971098265895953</v>
      </c>
      <c r="AZ12" s="104">
        <f>'PEEA-Desempleo'!BA12</f>
        <v>952</v>
      </c>
      <c r="BA12" s="35">
        <f t="shared" si="33"/>
        <v>0.55028901734104041</v>
      </c>
      <c r="BB12" s="27">
        <f t="shared" si="34"/>
        <v>1730</v>
      </c>
      <c r="BC12" s="35">
        <f t="shared" si="35"/>
        <v>0.10927926220706209</v>
      </c>
      <c r="BD12" s="104">
        <f>'PEEA-Desempleo'!BD12</f>
        <v>871</v>
      </c>
      <c r="BE12" s="35">
        <f t="shared" si="36"/>
        <v>0.45293811752470098</v>
      </c>
      <c r="BF12" s="104">
        <f>'PEEA-Desempleo'!BG12</f>
        <v>1052</v>
      </c>
      <c r="BG12" s="35">
        <f t="shared" si="37"/>
        <v>0.54706188247529897</v>
      </c>
      <c r="BH12" s="27">
        <f t="shared" si="38"/>
        <v>1923</v>
      </c>
      <c r="BI12" s="35">
        <f t="shared" si="39"/>
        <v>0.11568308969500091</v>
      </c>
      <c r="BJ12" s="104">
        <f>'PEEA-Desempleo'!BJ12</f>
        <v>867</v>
      </c>
      <c r="BK12" s="35">
        <f t="shared" si="40"/>
        <v>0.45945945945945948</v>
      </c>
      <c r="BL12" s="91">
        <f>'PEEA-Desempleo'!BM12</f>
        <v>1020</v>
      </c>
      <c r="BM12" s="35">
        <f t="shared" si="41"/>
        <v>0.54054054054054057</v>
      </c>
      <c r="BN12" s="27">
        <f t="shared" si="42"/>
        <v>1887</v>
      </c>
      <c r="BO12" s="35">
        <f t="shared" si="43"/>
        <v>0.1145997813676667</v>
      </c>
      <c r="BP12" s="104">
        <f>'PEEA-Desempleo'!BP12</f>
        <v>841</v>
      </c>
      <c r="BQ12" s="35">
        <f t="shared" si="44"/>
        <v>0.47220662549129705</v>
      </c>
      <c r="BR12" s="104">
        <f>'PEEA-Desempleo'!BS12</f>
        <v>940</v>
      </c>
      <c r="BS12" s="35">
        <f t="shared" si="45"/>
        <v>0.52779337450870301</v>
      </c>
      <c r="BT12" s="27">
        <f t="shared" si="46"/>
        <v>1781</v>
      </c>
      <c r="BU12" s="35">
        <f t="shared" si="47"/>
        <v>0.11147971957936906</v>
      </c>
    </row>
    <row r="13" spans="1:73" x14ac:dyDescent="0.2">
      <c r="A13" s="33" t="s">
        <v>10</v>
      </c>
      <c r="B13" s="109">
        <f>'PEEA-Desempleo'!B13</f>
        <v>773</v>
      </c>
      <c r="C13" s="35">
        <f t="shared" si="0"/>
        <v>0.41536808167651801</v>
      </c>
      <c r="D13" s="109">
        <f>'PEEA-Desempleo'!E13</f>
        <v>1088</v>
      </c>
      <c r="E13" s="35">
        <f t="shared" si="1"/>
        <v>0.58463191832348205</v>
      </c>
      <c r="F13" s="27">
        <f t="shared" si="2"/>
        <v>1861</v>
      </c>
      <c r="G13" s="35">
        <f t="shared" si="3"/>
        <v>0.10768429579909733</v>
      </c>
      <c r="H13" s="80">
        <f>'PEEA-Desempleo'!H13</f>
        <v>755</v>
      </c>
      <c r="I13" s="35">
        <f t="shared" si="4"/>
        <v>0.41874653355518582</v>
      </c>
      <c r="J13" s="80">
        <f>'PEEA-Desempleo'!K13</f>
        <v>1048</v>
      </c>
      <c r="K13" s="35">
        <f t="shared" si="5"/>
        <v>0.58125346644481424</v>
      </c>
      <c r="L13" s="27">
        <f t="shared" si="6"/>
        <v>1803</v>
      </c>
      <c r="M13" s="35">
        <f t="shared" si="7"/>
        <v>0.10625884016973126</v>
      </c>
      <c r="N13" s="104">
        <f>'PEEA-Desempleo'!N13</f>
        <v>743</v>
      </c>
      <c r="O13" s="35">
        <f t="shared" si="8"/>
        <v>0.41554809843400448</v>
      </c>
      <c r="P13" s="104">
        <f>'PEEA-Desempleo'!Q13</f>
        <v>1045</v>
      </c>
      <c r="Q13" s="35">
        <f t="shared" si="9"/>
        <v>0.58445190156599558</v>
      </c>
      <c r="R13" s="27">
        <f t="shared" si="10"/>
        <v>1788</v>
      </c>
      <c r="S13" s="35">
        <f t="shared" si="11"/>
        <v>0.10649830245994402</v>
      </c>
      <c r="T13" s="104">
        <f>'PEEA-Desempleo'!T13</f>
        <v>717</v>
      </c>
      <c r="U13" s="35">
        <f t="shared" si="12"/>
        <v>0.4123059229442208</v>
      </c>
      <c r="V13" s="104">
        <f>'PEEA-Desempleo'!W13</f>
        <v>1022</v>
      </c>
      <c r="W13" s="35">
        <f t="shared" si="13"/>
        <v>0.58769407705577914</v>
      </c>
      <c r="X13" s="27">
        <f t="shared" si="14"/>
        <v>1739</v>
      </c>
      <c r="Y13" s="35">
        <f t="shared" si="15"/>
        <v>0.10566289950176207</v>
      </c>
      <c r="Z13" s="104">
        <f>'PEEA-Desempleo'!Z13</f>
        <v>711</v>
      </c>
      <c r="AA13" s="35">
        <f t="shared" si="16"/>
        <v>0.41897466116676491</v>
      </c>
      <c r="AB13" s="104">
        <f>'PEEA-Desempleo'!AC13</f>
        <v>986</v>
      </c>
      <c r="AC13" s="35">
        <f t="shared" si="17"/>
        <v>0.58102533883323515</v>
      </c>
      <c r="AD13" s="27">
        <f t="shared" si="18"/>
        <v>1697</v>
      </c>
      <c r="AE13" s="35">
        <f t="shared" si="19"/>
        <v>0.10654862811577824</v>
      </c>
      <c r="AF13" s="104">
        <f>'PEEA-Desempleo'!AF13</f>
        <v>664</v>
      </c>
      <c r="AG13" s="35">
        <f t="shared" si="20"/>
        <v>0.40413877054169201</v>
      </c>
      <c r="AH13" s="104">
        <f>'PEEA-Desempleo'!AI13</f>
        <v>979</v>
      </c>
      <c r="AI13" s="35">
        <f t="shared" si="21"/>
        <v>0.59586122945830799</v>
      </c>
      <c r="AJ13" s="27">
        <f t="shared" si="22"/>
        <v>1643</v>
      </c>
      <c r="AK13" s="35">
        <f t="shared" si="23"/>
        <v>0.10617124394184169</v>
      </c>
      <c r="AL13" s="104">
        <f>'PEEA-Desempleo'!AL13</f>
        <v>670</v>
      </c>
      <c r="AM13" s="35">
        <f t="shared" si="24"/>
        <v>0.40878584502745574</v>
      </c>
      <c r="AN13" s="104">
        <f>'PEEA-Desempleo'!AO13</f>
        <v>969</v>
      </c>
      <c r="AO13" s="35">
        <f t="shared" si="25"/>
        <v>0.59121415497254426</v>
      </c>
      <c r="AP13" s="27">
        <f t="shared" si="26"/>
        <v>1639</v>
      </c>
      <c r="AQ13" s="35">
        <f t="shared" si="27"/>
        <v>0.10844250363901019</v>
      </c>
      <c r="AR13" s="104">
        <f>'PEEA-Desempleo'!AR13</f>
        <v>698</v>
      </c>
      <c r="AS13" s="35">
        <f t="shared" si="28"/>
        <v>0.41277350680070962</v>
      </c>
      <c r="AT13" s="104">
        <f>'PEEA-Desempleo'!AU13</f>
        <v>993</v>
      </c>
      <c r="AU13" s="35">
        <f t="shared" si="29"/>
        <v>0.58722649319929032</v>
      </c>
      <c r="AV13" s="27">
        <f t="shared" si="30"/>
        <v>1691</v>
      </c>
      <c r="AW13" s="35">
        <f t="shared" si="31"/>
        <v>0.10906159303450499</v>
      </c>
      <c r="AX13" s="104">
        <f>'PEEA-Desempleo'!AX13</f>
        <v>711</v>
      </c>
      <c r="AY13" s="35">
        <f t="shared" si="32"/>
        <v>0.40885566417481312</v>
      </c>
      <c r="AZ13" s="104">
        <f>'PEEA-Desempleo'!BA13</f>
        <v>1028</v>
      </c>
      <c r="BA13" s="35">
        <f t="shared" si="33"/>
        <v>0.59114433582518688</v>
      </c>
      <c r="BB13" s="27">
        <f t="shared" si="34"/>
        <v>1739</v>
      </c>
      <c r="BC13" s="35">
        <f t="shared" si="35"/>
        <v>0.10984776703935317</v>
      </c>
      <c r="BD13" s="104">
        <f>'PEEA-Desempleo'!BD13</f>
        <v>768</v>
      </c>
      <c r="BE13" s="35">
        <f t="shared" si="36"/>
        <v>0.42290748898678415</v>
      </c>
      <c r="BF13" s="104">
        <f>'PEEA-Desempleo'!BG13</f>
        <v>1048</v>
      </c>
      <c r="BG13" s="35">
        <f t="shared" si="37"/>
        <v>0.5770925110132159</v>
      </c>
      <c r="BH13" s="27">
        <f t="shared" si="38"/>
        <v>1816</v>
      </c>
      <c r="BI13" s="35">
        <f t="shared" si="39"/>
        <v>0.10924622510978764</v>
      </c>
      <c r="BJ13" s="104">
        <f>'PEEA-Desempleo'!BJ13</f>
        <v>747</v>
      </c>
      <c r="BK13" s="35">
        <f t="shared" si="40"/>
        <v>0.41872197309417042</v>
      </c>
      <c r="BL13" s="91">
        <f>'PEEA-Desempleo'!BM13</f>
        <v>1037</v>
      </c>
      <c r="BM13" s="35">
        <f t="shared" si="41"/>
        <v>0.58127802690582964</v>
      </c>
      <c r="BN13" s="27">
        <f t="shared" si="42"/>
        <v>1784</v>
      </c>
      <c r="BO13" s="35">
        <f t="shared" si="43"/>
        <v>0.10834446738734362</v>
      </c>
      <c r="BP13" s="104">
        <f>'PEEA-Desempleo'!BP13</f>
        <v>737</v>
      </c>
      <c r="BQ13" s="35">
        <f t="shared" si="44"/>
        <v>0.43609467455621304</v>
      </c>
      <c r="BR13" s="104">
        <f>'PEEA-Desempleo'!BS13</f>
        <v>953</v>
      </c>
      <c r="BS13" s="35">
        <f t="shared" si="45"/>
        <v>0.56390532544378702</v>
      </c>
      <c r="BT13" s="27">
        <f t="shared" si="46"/>
        <v>1690</v>
      </c>
      <c r="BU13" s="35">
        <f t="shared" si="47"/>
        <v>0.10578367551326991</v>
      </c>
    </row>
    <row r="14" spans="1:73" x14ac:dyDescent="0.2">
      <c r="A14" s="33" t="s">
        <v>11</v>
      </c>
      <c r="B14" s="109">
        <f>'PEEA-Desempleo'!B14</f>
        <v>845</v>
      </c>
      <c r="C14" s="35">
        <f t="shared" si="0"/>
        <v>0.40999514798641434</v>
      </c>
      <c r="D14" s="109">
        <f>'PEEA-Desempleo'!E14</f>
        <v>1216</v>
      </c>
      <c r="E14" s="35">
        <f t="shared" si="1"/>
        <v>0.59000485201358566</v>
      </c>
      <c r="F14" s="27">
        <f t="shared" si="2"/>
        <v>2061</v>
      </c>
      <c r="G14" s="35">
        <f t="shared" si="3"/>
        <v>0.1192570304362921</v>
      </c>
      <c r="H14" s="80">
        <f>'PEEA-Desempleo'!H14</f>
        <v>803</v>
      </c>
      <c r="I14" s="35">
        <f t="shared" si="4"/>
        <v>0.4012993503248376</v>
      </c>
      <c r="J14" s="80">
        <f>'PEEA-Desempleo'!K14</f>
        <v>1198</v>
      </c>
      <c r="K14" s="35">
        <f t="shared" si="5"/>
        <v>0.59870064967516246</v>
      </c>
      <c r="L14" s="27">
        <f t="shared" si="6"/>
        <v>2001</v>
      </c>
      <c r="M14" s="35">
        <f t="shared" si="7"/>
        <v>0.11792786421499293</v>
      </c>
      <c r="N14" s="104">
        <f>'PEEA-Desempleo'!N14</f>
        <v>752</v>
      </c>
      <c r="O14" s="35">
        <f t="shared" si="8"/>
        <v>0.38153221714865548</v>
      </c>
      <c r="P14" s="104">
        <f>'PEEA-Desempleo'!Q14</f>
        <v>1219</v>
      </c>
      <c r="Q14" s="35">
        <f t="shared" si="9"/>
        <v>0.61846778285134452</v>
      </c>
      <c r="R14" s="27">
        <f t="shared" si="10"/>
        <v>1971</v>
      </c>
      <c r="S14" s="35">
        <f t="shared" si="11"/>
        <v>0.11739829650366311</v>
      </c>
      <c r="T14" s="104">
        <f>'PEEA-Desempleo'!T14</f>
        <v>719</v>
      </c>
      <c r="U14" s="35">
        <f t="shared" si="12"/>
        <v>0.37624280481423339</v>
      </c>
      <c r="V14" s="104">
        <f>'PEEA-Desempleo'!W14</f>
        <v>1192</v>
      </c>
      <c r="W14" s="35">
        <f t="shared" si="13"/>
        <v>0.62375719518576667</v>
      </c>
      <c r="X14" s="27">
        <f t="shared" si="14"/>
        <v>1911</v>
      </c>
      <c r="Y14" s="35">
        <f t="shared" si="15"/>
        <v>0.11611374407582939</v>
      </c>
      <c r="Z14" s="104">
        <f>'PEEA-Desempleo'!Z14</f>
        <v>688</v>
      </c>
      <c r="AA14" s="35">
        <f t="shared" si="16"/>
        <v>0.37452367991290147</v>
      </c>
      <c r="AB14" s="104">
        <f>'PEEA-Desempleo'!AC14</f>
        <v>1149</v>
      </c>
      <c r="AC14" s="35">
        <f t="shared" si="17"/>
        <v>0.62547632008709853</v>
      </c>
      <c r="AD14" s="27">
        <f t="shared" si="18"/>
        <v>1837</v>
      </c>
      <c r="AE14" s="35">
        <f t="shared" si="19"/>
        <v>0.11533873296917185</v>
      </c>
      <c r="AF14" s="104">
        <f>'PEEA-Desempleo'!AF14</f>
        <v>679</v>
      </c>
      <c r="AG14" s="35">
        <f t="shared" si="20"/>
        <v>0.37848383500557414</v>
      </c>
      <c r="AH14" s="104">
        <f>'PEEA-Desempleo'!AI14</f>
        <v>1115</v>
      </c>
      <c r="AI14" s="35">
        <f t="shared" si="21"/>
        <v>0.62151616499442586</v>
      </c>
      <c r="AJ14" s="27">
        <f t="shared" si="22"/>
        <v>1794</v>
      </c>
      <c r="AK14" s="35">
        <f t="shared" si="23"/>
        <v>0.11592891760904685</v>
      </c>
      <c r="AL14" s="104">
        <f>'PEEA-Desempleo'!AL14</f>
        <v>654</v>
      </c>
      <c r="AM14" s="35">
        <f t="shared" si="24"/>
        <v>0.37478510028653295</v>
      </c>
      <c r="AN14" s="104">
        <f>'PEEA-Desempleo'!AO14</f>
        <v>1091</v>
      </c>
      <c r="AO14" s="35">
        <f t="shared" si="25"/>
        <v>0.625214899713467</v>
      </c>
      <c r="AP14" s="27">
        <f t="shared" si="26"/>
        <v>1745</v>
      </c>
      <c r="AQ14" s="35">
        <f t="shared" si="27"/>
        <v>0.11545586873097791</v>
      </c>
      <c r="AR14" s="104">
        <f>'PEEA-Desempleo'!AR14</f>
        <v>683</v>
      </c>
      <c r="AS14" s="35">
        <f t="shared" si="28"/>
        <v>0.38284753363228702</v>
      </c>
      <c r="AT14" s="104">
        <f>'PEEA-Desempleo'!AU14</f>
        <v>1101</v>
      </c>
      <c r="AU14" s="35">
        <f t="shared" si="29"/>
        <v>0.61715246636771304</v>
      </c>
      <c r="AV14" s="27">
        <f t="shared" si="30"/>
        <v>1784</v>
      </c>
      <c r="AW14" s="35">
        <f t="shared" si="31"/>
        <v>0.11505965817478232</v>
      </c>
      <c r="AX14" s="104">
        <f>'PEEA-Desempleo'!AX14</f>
        <v>680</v>
      </c>
      <c r="AY14" s="35">
        <f t="shared" si="32"/>
        <v>0.38202247191011235</v>
      </c>
      <c r="AZ14" s="104">
        <f>'PEEA-Desempleo'!BA14</f>
        <v>1100</v>
      </c>
      <c r="BA14" s="35">
        <f t="shared" si="33"/>
        <v>0.6179775280898876</v>
      </c>
      <c r="BB14" s="27">
        <f t="shared" si="34"/>
        <v>1780</v>
      </c>
      <c r="BC14" s="35">
        <f t="shared" si="35"/>
        <v>0.11243762238645695</v>
      </c>
      <c r="BD14" s="104">
        <f>'PEEA-Desempleo'!BD14</f>
        <v>723</v>
      </c>
      <c r="BE14" s="35">
        <f t="shared" si="36"/>
        <v>0.38954741379310343</v>
      </c>
      <c r="BF14" s="104">
        <f>'PEEA-Desempleo'!BG14</f>
        <v>1133</v>
      </c>
      <c r="BG14" s="35">
        <f t="shared" si="37"/>
        <v>0.61045258620689657</v>
      </c>
      <c r="BH14" s="27">
        <f t="shared" si="38"/>
        <v>1856</v>
      </c>
      <c r="BI14" s="35">
        <f t="shared" si="39"/>
        <v>0.11165252962762437</v>
      </c>
      <c r="BJ14" s="104">
        <f>'PEEA-Desempleo'!BJ14</f>
        <v>730</v>
      </c>
      <c r="BK14" s="35">
        <f t="shared" si="40"/>
        <v>0.39395574743658929</v>
      </c>
      <c r="BL14" s="91">
        <f>'PEEA-Desempleo'!BM14</f>
        <v>1123</v>
      </c>
      <c r="BM14" s="35">
        <f t="shared" si="41"/>
        <v>0.60604425256341066</v>
      </c>
      <c r="BN14" s="27">
        <f t="shared" si="42"/>
        <v>1853</v>
      </c>
      <c r="BO14" s="35">
        <f t="shared" si="43"/>
        <v>0.11253492044212317</v>
      </c>
      <c r="BP14" s="104">
        <f>'PEEA-Desempleo'!BP14</f>
        <v>734</v>
      </c>
      <c r="BQ14" s="35">
        <f t="shared" si="44"/>
        <v>0.40307523338824819</v>
      </c>
      <c r="BR14" s="104">
        <f>'PEEA-Desempleo'!BS14</f>
        <v>1087</v>
      </c>
      <c r="BS14" s="35">
        <f t="shared" si="45"/>
        <v>0.59692476661175176</v>
      </c>
      <c r="BT14" s="27">
        <f t="shared" si="46"/>
        <v>1821</v>
      </c>
      <c r="BU14" s="35">
        <f t="shared" si="47"/>
        <v>0.11398347521281924</v>
      </c>
    </row>
    <row r="15" spans="1:73" x14ac:dyDescent="0.2">
      <c r="A15" s="33" t="s">
        <v>12</v>
      </c>
      <c r="B15" s="109">
        <f>'PEEA-Desempleo'!B15</f>
        <v>942</v>
      </c>
      <c r="C15" s="35">
        <f t="shared" si="0"/>
        <v>0.42779291553133514</v>
      </c>
      <c r="D15" s="109">
        <f>'PEEA-Desempleo'!E15</f>
        <v>1260</v>
      </c>
      <c r="E15" s="35">
        <f t="shared" si="1"/>
        <v>0.57220708446866486</v>
      </c>
      <c r="F15" s="27">
        <f t="shared" si="2"/>
        <v>2202</v>
      </c>
      <c r="G15" s="35">
        <f t="shared" si="3"/>
        <v>0.12741580835551441</v>
      </c>
      <c r="H15" s="80">
        <f>'PEEA-Desempleo'!H15</f>
        <v>892</v>
      </c>
      <c r="I15" s="35">
        <f t="shared" si="4"/>
        <v>0.41507677989762681</v>
      </c>
      <c r="J15" s="80">
        <f>'PEEA-Desempleo'!K15</f>
        <v>1257</v>
      </c>
      <c r="K15" s="35">
        <f t="shared" si="5"/>
        <v>0.58492322010237319</v>
      </c>
      <c r="L15" s="27">
        <f t="shared" si="6"/>
        <v>2149</v>
      </c>
      <c r="M15" s="35">
        <f t="shared" si="7"/>
        <v>0.12665016501650164</v>
      </c>
      <c r="N15" s="104">
        <f>'PEEA-Desempleo'!N15</f>
        <v>862</v>
      </c>
      <c r="O15" s="35">
        <f t="shared" si="8"/>
        <v>0.4087245139876719</v>
      </c>
      <c r="P15" s="104">
        <f>'PEEA-Desempleo'!Q15</f>
        <v>1247</v>
      </c>
      <c r="Q15" s="35">
        <f t="shared" si="9"/>
        <v>0.59127548601232816</v>
      </c>
      <c r="R15" s="27">
        <f t="shared" si="10"/>
        <v>2109</v>
      </c>
      <c r="S15" s="35">
        <f t="shared" si="11"/>
        <v>0.12561796414318899</v>
      </c>
      <c r="T15" s="104">
        <f>'PEEA-Desempleo'!T15</f>
        <v>829</v>
      </c>
      <c r="U15" s="35">
        <f t="shared" si="12"/>
        <v>0.40399610136452241</v>
      </c>
      <c r="V15" s="104">
        <f>'PEEA-Desempleo'!W15</f>
        <v>1223</v>
      </c>
      <c r="W15" s="35">
        <f t="shared" si="13"/>
        <v>0.59600389863547754</v>
      </c>
      <c r="X15" s="27">
        <f t="shared" si="14"/>
        <v>2052</v>
      </c>
      <c r="Y15" s="35">
        <f t="shared" si="15"/>
        <v>0.12468100619759387</v>
      </c>
      <c r="Z15" s="104">
        <f>'PEEA-Desempleo'!Z15</f>
        <v>762</v>
      </c>
      <c r="AA15" s="35">
        <f t="shared" si="16"/>
        <v>0.39461418953909894</v>
      </c>
      <c r="AB15" s="104">
        <f>'PEEA-Desempleo'!AC15</f>
        <v>1169</v>
      </c>
      <c r="AC15" s="35">
        <f t="shared" si="17"/>
        <v>0.60538581046090112</v>
      </c>
      <c r="AD15" s="27">
        <f t="shared" si="18"/>
        <v>1931</v>
      </c>
      <c r="AE15" s="35">
        <f t="shared" si="19"/>
        <v>0.12124066051359327</v>
      </c>
      <c r="AF15" s="104">
        <f>'PEEA-Desempleo'!AF15</f>
        <v>717</v>
      </c>
      <c r="AG15" s="35">
        <f t="shared" si="20"/>
        <v>0.38403856454204605</v>
      </c>
      <c r="AH15" s="104">
        <f>'PEEA-Desempleo'!AI15</f>
        <v>1150</v>
      </c>
      <c r="AI15" s="35">
        <f t="shared" si="21"/>
        <v>0.6159614354579539</v>
      </c>
      <c r="AJ15" s="27">
        <f t="shared" si="22"/>
        <v>1867</v>
      </c>
      <c r="AK15" s="35">
        <f t="shared" si="23"/>
        <v>0.12064620355411955</v>
      </c>
      <c r="AL15" s="104">
        <f>'PEEA-Desempleo'!AL15</f>
        <v>689</v>
      </c>
      <c r="AM15" s="35">
        <f t="shared" si="24"/>
        <v>0.37940528634361231</v>
      </c>
      <c r="AN15" s="104">
        <f>'PEEA-Desempleo'!AO15</f>
        <v>1127</v>
      </c>
      <c r="AO15" s="35">
        <f t="shared" si="25"/>
        <v>0.62059471365638763</v>
      </c>
      <c r="AP15" s="27">
        <f t="shared" si="26"/>
        <v>1816</v>
      </c>
      <c r="AQ15" s="35">
        <f t="shared" si="27"/>
        <v>0.12015350006616382</v>
      </c>
      <c r="AR15" s="104">
        <f>'PEEA-Desempleo'!AR15</f>
        <v>705</v>
      </c>
      <c r="AS15" s="35">
        <f t="shared" si="28"/>
        <v>0.38128718226068142</v>
      </c>
      <c r="AT15" s="104">
        <f>'PEEA-Desempleo'!AU15</f>
        <v>1144</v>
      </c>
      <c r="AU15" s="35">
        <f t="shared" si="29"/>
        <v>0.61871281773931852</v>
      </c>
      <c r="AV15" s="27">
        <f t="shared" si="30"/>
        <v>1849</v>
      </c>
      <c r="AW15" s="35">
        <f t="shared" si="31"/>
        <v>0.11925185424056756</v>
      </c>
      <c r="AX15" s="104">
        <f>'PEEA-Desempleo'!AX15</f>
        <v>727</v>
      </c>
      <c r="AY15" s="35">
        <f t="shared" si="32"/>
        <v>0.39086021505376345</v>
      </c>
      <c r="AZ15" s="104">
        <f>'PEEA-Desempleo'!BA15</f>
        <v>1133</v>
      </c>
      <c r="BA15" s="35">
        <f t="shared" si="33"/>
        <v>0.60913978494623655</v>
      </c>
      <c r="BB15" s="27">
        <f t="shared" si="34"/>
        <v>1860</v>
      </c>
      <c r="BC15" s="35">
        <f t="shared" si="35"/>
        <v>0.11749099867348872</v>
      </c>
      <c r="BD15" s="104">
        <f>'PEEA-Desempleo'!BD15</f>
        <v>778</v>
      </c>
      <c r="BE15" s="35">
        <f t="shared" si="36"/>
        <v>0.39332659251769464</v>
      </c>
      <c r="BF15" s="104">
        <f>'PEEA-Desempleo'!BG15</f>
        <v>1200</v>
      </c>
      <c r="BG15" s="35">
        <f t="shared" si="37"/>
        <v>0.60667340748230536</v>
      </c>
      <c r="BH15" s="27">
        <f t="shared" si="38"/>
        <v>1978</v>
      </c>
      <c r="BI15" s="35">
        <f t="shared" si="39"/>
        <v>0.11899175840702642</v>
      </c>
      <c r="BJ15" s="104">
        <f>'PEEA-Desempleo'!BJ15</f>
        <v>775</v>
      </c>
      <c r="BK15" s="35">
        <f t="shared" si="40"/>
        <v>0.3944020356234097</v>
      </c>
      <c r="BL15" s="91">
        <f>'PEEA-Desempleo'!BM15</f>
        <v>1190</v>
      </c>
      <c r="BM15" s="35">
        <f t="shared" si="41"/>
        <v>0.6055979643765903</v>
      </c>
      <c r="BN15" s="27">
        <f t="shared" si="42"/>
        <v>1965</v>
      </c>
      <c r="BO15" s="35">
        <f t="shared" si="43"/>
        <v>0.11933681525567837</v>
      </c>
      <c r="BP15" s="104">
        <f>'PEEA-Desempleo'!BP15</f>
        <v>757</v>
      </c>
      <c r="BQ15" s="35">
        <f t="shared" si="44"/>
        <v>0.40633387010198602</v>
      </c>
      <c r="BR15" s="104">
        <f>'PEEA-Desempleo'!BS15</f>
        <v>1106</v>
      </c>
      <c r="BS15" s="35">
        <f t="shared" si="45"/>
        <v>0.59366612989801393</v>
      </c>
      <c r="BT15" s="27">
        <f t="shared" si="46"/>
        <v>1863</v>
      </c>
      <c r="BU15" s="35">
        <f t="shared" si="47"/>
        <v>0.11661241862794192</v>
      </c>
    </row>
    <row r="16" spans="1:73" x14ac:dyDescent="0.2">
      <c r="A16" s="33" t="s">
        <v>13</v>
      </c>
      <c r="B16" s="109">
        <f>'PEEA-Desempleo'!B16</f>
        <v>989</v>
      </c>
      <c r="C16" s="35">
        <f t="shared" si="0"/>
        <v>0.42906724511930588</v>
      </c>
      <c r="D16" s="109">
        <f>'PEEA-Desempleo'!E16</f>
        <v>1316</v>
      </c>
      <c r="E16" s="35">
        <f t="shared" si="1"/>
        <v>0.57093275488069417</v>
      </c>
      <c r="F16" s="27">
        <f t="shared" si="2"/>
        <v>2305</v>
      </c>
      <c r="G16" s="35">
        <f t="shared" si="3"/>
        <v>0.13337576669366971</v>
      </c>
      <c r="H16" s="80">
        <f>'PEEA-Desempleo'!H16</f>
        <v>971</v>
      </c>
      <c r="I16" s="35">
        <f t="shared" si="4"/>
        <v>0.428886925795053</v>
      </c>
      <c r="J16" s="80">
        <f>'PEEA-Desempleo'!K16</f>
        <v>1293</v>
      </c>
      <c r="K16" s="35">
        <f t="shared" si="5"/>
        <v>0.57111307420494695</v>
      </c>
      <c r="L16" s="27">
        <f t="shared" si="6"/>
        <v>2264</v>
      </c>
      <c r="M16" s="35">
        <f t="shared" si="7"/>
        <v>0.13342762847713344</v>
      </c>
      <c r="N16" s="104">
        <f>'PEEA-Desempleo'!N16</f>
        <v>952</v>
      </c>
      <c r="O16" s="35">
        <f t="shared" si="8"/>
        <v>0.42405345211581291</v>
      </c>
      <c r="P16" s="104">
        <f>'PEEA-Desempleo'!Q16</f>
        <v>1293</v>
      </c>
      <c r="Q16" s="35">
        <f t="shared" si="9"/>
        <v>0.57594654788418709</v>
      </c>
      <c r="R16" s="27">
        <f t="shared" si="10"/>
        <v>2245</v>
      </c>
      <c r="S16" s="35">
        <f t="shared" si="11"/>
        <v>0.13371850616475073</v>
      </c>
      <c r="T16" s="104">
        <f>'PEEA-Desempleo'!T16</f>
        <v>926</v>
      </c>
      <c r="U16" s="35">
        <f t="shared" si="12"/>
        <v>0.41655420602789023</v>
      </c>
      <c r="V16" s="104">
        <f>'PEEA-Desempleo'!W16</f>
        <v>1297</v>
      </c>
      <c r="W16" s="35">
        <f t="shared" si="13"/>
        <v>0.58344579397210972</v>
      </c>
      <c r="X16" s="27">
        <f t="shared" si="14"/>
        <v>2223</v>
      </c>
      <c r="Y16" s="35">
        <f t="shared" si="15"/>
        <v>0.13507109004739337</v>
      </c>
      <c r="Z16" s="104">
        <f>'PEEA-Desempleo'!Z16</f>
        <v>874</v>
      </c>
      <c r="AA16" s="35">
        <f t="shared" si="16"/>
        <v>0.41110065851364064</v>
      </c>
      <c r="AB16" s="104">
        <f>'PEEA-Desempleo'!AC16</f>
        <v>1252</v>
      </c>
      <c r="AC16" s="35">
        <f t="shared" si="17"/>
        <v>0.58889934148635936</v>
      </c>
      <c r="AD16" s="27">
        <f t="shared" si="18"/>
        <v>2126</v>
      </c>
      <c r="AE16" s="35">
        <f t="shared" si="19"/>
        <v>0.1334840208451058</v>
      </c>
      <c r="AF16" s="104">
        <f>'PEEA-Desempleo'!AF16</f>
        <v>868</v>
      </c>
      <c r="AG16" s="35">
        <f t="shared" si="20"/>
        <v>0.40808650681711328</v>
      </c>
      <c r="AH16" s="104">
        <f>'PEEA-Desempleo'!AI16</f>
        <v>1259</v>
      </c>
      <c r="AI16" s="35">
        <f t="shared" si="21"/>
        <v>0.59191349318288666</v>
      </c>
      <c r="AJ16" s="27">
        <f t="shared" si="22"/>
        <v>2127</v>
      </c>
      <c r="AK16" s="35">
        <f t="shared" si="23"/>
        <v>0.13744749596122779</v>
      </c>
      <c r="AL16" s="104">
        <f>'PEEA-Desempleo'!AL16</f>
        <v>849</v>
      </c>
      <c r="AM16" s="35">
        <f t="shared" si="24"/>
        <v>0.42965587044534415</v>
      </c>
      <c r="AN16" s="104">
        <f>'PEEA-Desempleo'!AO16</f>
        <v>1127</v>
      </c>
      <c r="AO16" s="35">
        <f t="shared" si="25"/>
        <v>0.57034412955465585</v>
      </c>
      <c r="AP16" s="27">
        <f t="shared" si="26"/>
        <v>1976</v>
      </c>
      <c r="AQ16" s="35">
        <f t="shared" si="27"/>
        <v>0.13073971152573774</v>
      </c>
      <c r="AR16" s="104">
        <f>'PEEA-Desempleo'!AR16</f>
        <v>883</v>
      </c>
      <c r="AS16" s="35">
        <f t="shared" si="28"/>
        <v>0.41165501165501167</v>
      </c>
      <c r="AT16" s="104">
        <f>'PEEA-Desempleo'!AU16</f>
        <v>1262</v>
      </c>
      <c r="AU16" s="35">
        <f t="shared" si="29"/>
        <v>0.58834498834498838</v>
      </c>
      <c r="AV16" s="27">
        <f t="shared" si="30"/>
        <v>2145</v>
      </c>
      <c r="AW16" s="35">
        <f t="shared" si="31"/>
        <v>0.13834247017091261</v>
      </c>
      <c r="AX16" s="104">
        <f>'PEEA-Desempleo'!AX16</f>
        <v>881</v>
      </c>
      <c r="AY16" s="35">
        <f t="shared" si="32"/>
        <v>0.41053122087604849</v>
      </c>
      <c r="AZ16" s="104">
        <f>'PEEA-Desempleo'!BA16</f>
        <v>1265</v>
      </c>
      <c r="BA16" s="35">
        <f t="shared" si="33"/>
        <v>0.58946877912395157</v>
      </c>
      <c r="BB16" s="27">
        <f t="shared" si="34"/>
        <v>2146</v>
      </c>
      <c r="BC16" s="35">
        <f t="shared" si="35"/>
        <v>0.13555681889962731</v>
      </c>
      <c r="BD16" s="104">
        <f>'PEEA-Desempleo'!BD16</f>
        <v>913</v>
      </c>
      <c r="BE16" s="35">
        <f t="shared" si="36"/>
        <v>0.40758928571428571</v>
      </c>
      <c r="BF16" s="104">
        <f>'PEEA-Desempleo'!BG16</f>
        <v>1327</v>
      </c>
      <c r="BG16" s="35">
        <f t="shared" si="37"/>
        <v>0.59241071428571423</v>
      </c>
      <c r="BH16" s="27">
        <f t="shared" si="38"/>
        <v>2240</v>
      </c>
      <c r="BI16" s="35">
        <f t="shared" si="39"/>
        <v>0.13475305299885701</v>
      </c>
      <c r="BJ16" s="104">
        <f>'PEEA-Desempleo'!BJ16</f>
        <v>923</v>
      </c>
      <c r="BK16" s="35">
        <f t="shared" si="40"/>
        <v>0.41595313204146012</v>
      </c>
      <c r="BL16" s="91">
        <f>'PEEA-Desempleo'!BM16</f>
        <v>1296</v>
      </c>
      <c r="BM16" s="35">
        <f t="shared" si="41"/>
        <v>0.58404686795853988</v>
      </c>
      <c r="BN16" s="27">
        <f t="shared" si="42"/>
        <v>2219</v>
      </c>
      <c r="BO16" s="35">
        <f t="shared" si="43"/>
        <v>0.1347625409935625</v>
      </c>
      <c r="BP16" s="104">
        <f>'PEEA-Desempleo'!BP16</f>
        <v>925</v>
      </c>
      <c r="BQ16" s="35">
        <f t="shared" si="44"/>
        <v>0.42411737734983951</v>
      </c>
      <c r="BR16" s="104">
        <f>'PEEA-Desempleo'!BS16</f>
        <v>1256</v>
      </c>
      <c r="BS16" s="35">
        <f t="shared" si="45"/>
        <v>0.57588262265016044</v>
      </c>
      <c r="BT16" s="27">
        <f t="shared" si="46"/>
        <v>2181</v>
      </c>
      <c r="BU16" s="35">
        <f t="shared" si="47"/>
        <v>0.13651727591387081</v>
      </c>
    </row>
    <row r="17" spans="1:73" x14ac:dyDescent="0.2">
      <c r="A17" s="33" t="s">
        <v>14</v>
      </c>
      <c r="B17" s="109">
        <f>'PEEA-Desempleo'!B17</f>
        <v>924</v>
      </c>
      <c r="C17" s="35">
        <f t="shared" si="0"/>
        <v>0.43461900282220134</v>
      </c>
      <c r="D17" s="109">
        <f>'PEEA-Desempleo'!E17</f>
        <v>1202</v>
      </c>
      <c r="E17" s="35">
        <f t="shared" si="1"/>
        <v>0.56538099717779866</v>
      </c>
      <c r="F17" s="27">
        <f t="shared" si="2"/>
        <v>2126</v>
      </c>
      <c r="G17" s="35">
        <f t="shared" si="3"/>
        <v>0.12301816919338039</v>
      </c>
      <c r="H17" s="80">
        <f>'PEEA-Desempleo'!H17</f>
        <v>899</v>
      </c>
      <c r="I17" s="35">
        <f t="shared" si="4"/>
        <v>0.42768791627021885</v>
      </c>
      <c r="J17" s="80">
        <f>'PEEA-Desempleo'!K17</f>
        <v>1203</v>
      </c>
      <c r="K17" s="35">
        <f t="shared" si="5"/>
        <v>0.57231208372978115</v>
      </c>
      <c r="L17" s="27">
        <f t="shared" si="6"/>
        <v>2102</v>
      </c>
      <c r="M17" s="35">
        <f t="shared" si="7"/>
        <v>0.12388024516737388</v>
      </c>
      <c r="N17" s="104">
        <f>'PEEA-Desempleo'!N17</f>
        <v>886</v>
      </c>
      <c r="O17" s="35">
        <f t="shared" si="8"/>
        <v>0.42822619623006281</v>
      </c>
      <c r="P17" s="104">
        <f>'PEEA-Desempleo'!Q17</f>
        <v>1183</v>
      </c>
      <c r="Q17" s="35">
        <f t="shared" si="9"/>
        <v>0.57177380376993714</v>
      </c>
      <c r="R17" s="27">
        <f t="shared" si="10"/>
        <v>2069</v>
      </c>
      <c r="S17" s="35">
        <f t="shared" si="11"/>
        <v>0.12323545178390613</v>
      </c>
      <c r="T17" s="104">
        <f>'PEEA-Desempleo'!T17</f>
        <v>864</v>
      </c>
      <c r="U17" s="35">
        <f t="shared" si="12"/>
        <v>0.42436149312377208</v>
      </c>
      <c r="V17" s="104">
        <f>'PEEA-Desempleo'!W17</f>
        <v>1172</v>
      </c>
      <c r="W17" s="35">
        <f t="shared" si="13"/>
        <v>0.57563850687622786</v>
      </c>
      <c r="X17" s="27">
        <f t="shared" si="14"/>
        <v>2036</v>
      </c>
      <c r="Y17" s="35">
        <f t="shared" si="15"/>
        <v>0.12370883460930854</v>
      </c>
      <c r="Z17" s="104">
        <f>'PEEA-Desempleo'!Z17</f>
        <v>843</v>
      </c>
      <c r="AA17" s="35">
        <f t="shared" si="16"/>
        <v>0.41961174713787952</v>
      </c>
      <c r="AB17" s="104">
        <f>'PEEA-Desempleo'!AC17</f>
        <v>1166</v>
      </c>
      <c r="AC17" s="35">
        <f t="shared" si="17"/>
        <v>0.58038825286212048</v>
      </c>
      <c r="AD17" s="27">
        <f t="shared" si="18"/>
        <v>2009</v>
      </c>
      <c r="AE17" s="35">
        <f t="shared" si="19"/>
        <v>0.12613800464619829</v>
      </c>
      <c r="AF17" s="104">
        <f>'PEEA-Desempleo'!AF17</f>
        <v>825</v>
      </c>
      <c r="AG17" s="35">
        <f t="shared" si="20"/>
        <v>0.41751012145748989</v>
      </c>
      <c r="AH17" s="104">
        <f>'PEEA-Desempleo'!AI17</f>
        <v>1151</v>
      </c>
      <c r="AI17" s="35">
        <f t="shared" si="21"/>
        <v>0.58248987854251011</v>
      </c>
      <c r="AJ17" s="27">
        <f t="shared" si="22"/>
        <v>1976</v>
      </c>
      <c r="AK17" s="35">
        <f t="shared" si="23"/>
        <v>0.12768982229402262</v>
      </c>
      <c r="AL17" s="104">
        <f>'PEEA-Desempleo'!AL17</f>
        <v>815</v>
      </c>
      <c r="AM17" s="35">
        <f t="shared" si="24"/>
        <v>0.42249870399170553</v>
      </c>
      <c r="AN17" s="104">
        <f>'PEEA-Desempleo'!AO17</f>
        <v>1114</v>
      </c>
      <c r="AO17" s="35">
        <f t="shared" si="25"/>
        <v>0.57750129600829447</v>
      </c>
      <c r="AP17" s="27">
        <f t="shared" si="26"/>
        <v>1929</v>
      </c>
      <c r="AQ17" s="35">
        <f t="shared" si="27"/>
        <v>0.12763001190948789</v>
      </c>
      <c r="AR17" s="104">
        <f>'PEEA-Desempleo'!AR17</f>
        <v>845</v>
      </c>
      <c r="AS17" s="35">
        <f t="shared" si="28"/>
        <v>0.43311122501281396</v>
      </c>
      <c r="AT17" s="104">
        <f>'PEEA-Desempleo'!AU17</f>
        <v>1106</v>
      </c>
      <c r="AU17" s="35">
        <f t="shared" si="29"/>
        <v>0.56688877498718604</v>
      </c>
      <c r="AV17" s="27">
        <f t="shared" si="30"/>
        <v>1951</v>
      </c>
      <c r="AW17" s="35">
        <f t="shared" si="31"/>
        <v>0.12583037729764593</v>
      </c>
      <c r="AX17" s="104">
        <f>'PEEA-Desempleo'!AX17</f>
        <v>846</v>
      </c>
      <c r="AY17" s="35">
        <f t="shared" si="32"/>
        <v>0.42363545317976964</v>
      </c>
      <c r="AZ17" s="104">
        <f>'PEEA-Desempleo'!BA17</f>
        <v>1151</v>
      </c>
      <c r="BA17" s="35">
        <f t="shared" si="33"/>
        <v>0.57636454682023031</v>
      </c>
      <c r="BB17" s="27">
        <f t="shared" si="34"/>
        <v>1997</v>
      </c>
      <c r="BC17" s="35">
        <f t="shared" si="35"/>
        <v>0.12614490556503064</v>
      </c>
      <c r="BD17" s="104">
        <f>'PEEA-Desempleo'!BD17</f>
        <v>883</v>
      </c>
      <c r="BE17" s="35">
        <f t="shared" si="36"/>
        <v>0.42127862595419846</v>
      </c>
      <c r="BF17" s="104">
        <f>'PEEA-Desempleo'!BG17</f>
        <v>1213</v>
      </c>
      <c r="BG17" s="35">
        <f t="shared" si="37"/>
        <v>0.57872137404580148</v>
      </c>
      <c r="BH17" s="27">
        <f t="shared" si="38"/>
        <v>2096</v>
      </c>
      <c r="BI17" s="35">
        <f t="shared" si="39"/>
        <v>0.12609035673464478</v>
      </c>
      <c r="BJ17" s="104">
        <f>'PEEA-Desempleo'!BJ17</f>
        <v>883</v>
      </c>
      <c r="BK17" s="35">
        <f t="shared" si="40"/>
        <v>0.42309535218016292</v>
      </c>
      <c r="BL17" s="91">
        <f>'PEEA-Desempleo'!BM17</f>
        <v>1204</v>
      </c>
      <c r="BM17" s="35">
        <f t="shared" si="41"/>
        <v>0.57690464781983708</v>
      </c>
      <c r="BN17" s="27">
        <f t="shared" si="42"/>
        <v>2087</v>
      </c>
      <c r="BO17" s="35">
        <f t="shared" si="43"/>
        <v>0.12674602210615815</v>
      </c>
      <c r="BP17" s="104">
        <f>'PEEA-Desempleo'!BP17</f>
        <v>879</v>
      </c>
      <c r="BQ17" s="35">
        <f t="shared" si="44"/>
        <v>0.42443264123611779</v>
      </c>
      <c r="BR17" s="104">
        <f>'PEEA-Desempleo'!BS17</f>
        <v>1192</v>
      </c>
      <c r="BS17" s="35">
        <f t="shared" si="45"/>
        <v>0.57556735876388221</v>
      </c>
      <c r="BT17" s="27">
        <f t="shared" si="46"/>
        <v>2071</v>
      </c>
      <c r="BU17" s="35">
        <f t="shared" si="47"/>
        <v>0.12963194792188282</v>
      </c>
    </row>
    <row r="18" spans="1:73" x14ac:dyDescent="0.2">
      <c r="A18" s="33" t="s">
        <v>15</v>
      </c>
      <c r="B18" s="109">
        <f>'PEEA-Desempleo'!B18</f>
        <v>890</v>
      </c>
      <c r="C18" s="35">
        <f t="shared" si="0"/>
        <v>0.46866771985255395</v>
      </c>
      <c r="D18" s="109">
        <f>'PEEA-Desempleo'!E18</f>
        <v>1009</v>
      </c>
      <c r="E18" s="35">
        <f t="shared" si="1"/>
        <v>0.53133228014744605</v>
      </c>
      <c r="F18" s="27">
        <f t="shared" si="2"/>
        <v>1899</v>
      </c>
      <c r="G18" s="35">
        <f t="shared" si="3"/>
        <v>0.10988311538016433</v>
      </c>
      <c r="H18" s="80">
        <f>'PEEA-Desempleo'!H18</f>
        <v>882</v>
      </c>
      <c r="I18" s="35">
        <f t="shared" si="4"/>
        <v>0.46740858505564387</v>
      </c>
      <c r="J18" s="80">
        <f>'PEEA-Desempleo'!K18</f>
        <v>1005</v>
      </c>
      <c r="K18" s="35">
        <f t="shared" si="5"/>
        <v>0.53259141494435613</v>
      </c>
      <c r="L18" s="27">
        <f t="shared" si="6"/>
        <v>1887</v>
      </c>
      <c r="M18" s="35">
        <f t="shared" si="7"/>
        <v>0.11120933521923621</v>
      </c>
      <c r="N18" s="104">
        <f>'PEEA-Desempleo'!N18</f>
        <v>853</v>
      </c>
      <c r="O18" s="35">
        <f t="shared" si="8"/>
        <v>0.45712754555198287</v>
      </c>
      <c r="P18" s="104">
        <f>'PEEA-Desempleo'!Q18</f>
        <v>1013</v>
      </c>
      <c r="Q18" s="35">
        <f t="shared" si="9"/>
        <v>0.54287245444801713</v>
      </c>
      <c r="R18" s="27">
        <f t="shared" si="10"/>
        <v>1866</v>
      </c>
      <c r="S18" s="35">
        <f t="shared" si="11"/>
        <v>0.11114420156054559</v>
      </c>
      <c r="T18" s="104">
        <f>'PEEA-Desempleo'!T18</f>
        <v>844</v>
      </c>
      <c r="U18" s="35">
        <f t="shared" si="12"/>
        <v>0.4552319309600863</v>
      </c>
      <c r="V18" s="104">
        <f>'PEEA-Desempleo'!W18</f>
        <v>1010</v>
      </c>
      <c r="W18" s="35">
        <f t="shared" si="13"/>
        <v>0.5447680690399137</v>
      </c>
      <c r="X18" s="27">
        <f t="shared" si="14"/>
        <v>1854</v>
      </c>
      <c r="Y18" s="35">
        <f t="shared" si="15"/>
        <v>0.11265038279256288</v>
      </c>
      <c r="Z18" s="104">
        <f>'PEEA-Desempleo'!Z18</f>
        <v>822</v>
      </c>
      <c r="AA18" s="35">
        <f t="shared" si="16"/>
        <v>0.44625407166123776</v>
      </c>
      <c r="AB18" s="104">
        <f>'PEEA-Desempleo'!AC18</f>
        <v>1020</v>
      </c>
      <c r="AC18" s="35">
        <f t="shared" si="17"/>
        <v>0.55374592833876224</v>
      </c>
      <c r="AD18" s="27">
        <f t="shared" si="18"/>
        <v>1842</v>
      </c>
      <c r="AE18" s="35">
        <f t="shared" si="19"/>
        <v>0.11565266528536447</v>
      </c>
      <c r="AF18" s="104">
        <f>'PEEA-Desempleo'!AF18</f>
        <v>816</v>
      </c>
      <c r="AG18" s="35">
        <f t="shared" si="20"/>
        <v>0.44736842105263158</v>
      </c>
      <c r="AH18" s="104">
        <f>'PEEA-Desempleo'!AI18</f>
        <v>1008</v>
      </c>
      <c r="AI18" s="35">
        <f t="shared" si="21"/>
        <v>0.55263157894736847</v>
      </c>
      <c r="AJ18" s="27">
        <f t="shared" si="22"/>
        <v>1824</v>
      </c>
      <c r="AK18" s="35">
        <f t="shared" si="23"/>
        <v>0.11786752827140549</v>
      </c>
      <c r="AL18" s="104">
        <f>'PEEA-Desempleo'!AL18</f>
        <v>796</v>
      </c>
      <c r="AM18" s="35">
        <f t="shared" si="24"/>
        <v>0.44271412680756395</v>
      </c>
      <c r="AN18" s="104">
        <f>'PEEA-Desempleo'!AO18</f>
        <v>1002</v>
      </c>
      <c r="AO18" s="35">
        <f t="shared" si="25"/>
        <v>0.55728587319243605</v>
      </c>
      <c r="AP18" s="27">
        <f t="shared" si="26"/>
        <v>1798</v>
      </c>
      <c r="AQ18" s="35">
        <f t="shared" si="27"/>
        <v>0.11896255127696176</v>
      </c>
      <c r="AR18" s="104">
        <f>'PEEA-Desempleo'!AR18</f>
        <v>807</v>
      </c>
      <c r="AS18" s="35">
        <f t="shared" si="28"/>
        <v>0.44610281923714762</v>
      </c>
      <c r="AT18" s="104">
        <f>'PEEA-Desempleo'!AU18</f>
        <v>1002</v>
      </c>
      <c r="AU18" s="35">
        <f t="shared" si="29"/>
        <v>0.55389718076285244</v>
      </c>
      <c r="AV18" s="27">
        <f t="shared" si="30"/>
        <v>1809</v>
      </c>
      <c r="AW18" s="35">
        <f t="shared" si="31"/>
        <v>0.11667204127700742</v>
      </c>
      <c r="AX18" s="104">
        <f>'PEEA-Desempleo'!AX18</f>
        <v>821</v>
      </c>
      <c r="AY18" s="35">
        <f t="shared" si="32"/>
        <v>0.44937055281882871</v>
      </c>
      <c r="AZ18" s="104">
        <f>'PEEA-Desempleo'!BA18</f>
        <v>1006</v>
      </c>
      <c r="BA18" s="35">
        <f t="shared" si="33"/>
        <v>0.55062944718117135</v>
      </c>
      <c r="BB18" s="27">
        <f t="shared" si="34"/>
        <v>1827</v>
      </c>
      <c r="BC18" s="35">
        <f t="shared" si="35"/>
        <v>0.11540648095508811</v>
      </c>
      <c r="BD18" s="104">
        <f>'PEEA-Desempleo'!BD18</f>
        <v>843</v>
      </c>
      <c r="BE18" s="35">
        <f t="shared" si="36"/>
        <v>0.45567567567567568</v>
      </c>
      <c r="BF18" s="104">
        <f>'PEEA-Desempleo'!BG18</f>
        <v>1007</v>
      </c>
      <c r="BG18" s="35">
        <f t="shared" si="37"/>
        <v>0.54432432432432432</v>
      </c>
      <c r="BH18" s="27">
        <f t="shared" si="38"/>
        <v>1850</v>
      </c>
      <c r="BI18" s="35">
        <f t="shared" si="39"/>
        <v>0.11129158394994887</v>
      </c>
      <c r="BJ18" s="104">
        <f>'PEEA-Desempleo'!BJ18</f>
        <v>859</v>
      </c>
      <c r="BK18" s="35">
        <f t="shared" si="40"/>
        <v>0.45837780149413021</v>
      </c>
      <c r="BL18" s="91">
        <f>'PEEA-Desempleo'!BM18</f>
        <v>1015</v>
      </c>
      <c r="BM18" s="35">
        <f t="shared" si="41"/>
        <v>0.54162219850586979</v>
      </c>
      <c r="BN18" s="27">
        <f t="shared" si="42"/>
        <v>1874</v>
      </c>
      <c r="BO18" s="35">
        <f t="shared" si="43"/>
        <v>0.11381027571966476</v>
      </c>
      <c r="BP18" s="104">
        <f>'PEEA-Desempleo'!BP18</f>
        <v>868</v>
      </c>
      <c r="BQ18" s="35">
        <f t="shared" si="44"/>
        <v>0.46072186836518048</v>
      </c>
      <c r="BR18" s="104">
        <f>'PEEA-Desempleo'!BS18</f>
        <v>1016</v>
      </c>
      <c r="BS18" s="35">
        <f t="shared" si="45"/>
        <v>0.53927813163481952</v>
      </c>
      <c r="BT18" s="27">
        <f t="shared" si="46"/>
        <v>1884</v>
      </c>
      <c r="BU18" s="35">
        <f t="shared" si="47"/>
        <v>0.11792689033550326</v>
      </c>
    </row>
    <row r="19" spans="1:73" x14ac:dyDescent="0.2">
      <c r="A19" s="33" t="s">
        <v>16</v>
      </c>
      <c r="B19" s="109">
        <f>'PEEA-Desempleo'!B19</f>
        <v>475</v>
      </c>
      <c r="C19" s="35">
        <f t="shared" si="0"/>
        <v>0.42600896860986548</v>
      </c>
      <c r="D19" s="109">
        <f>'PEEA-Desempleo'!E19</f>
        <v>640</v>
      </c>
      <c r="E19" s="35">
        <f t="shared" si="1"/>
        <v>0.57399103139013452</v>
      </c>
      <c r="F19" s="27">
        <f t="shared" si="2"/>
        <v>1115</v>
      </c>
      <c r="G19" s="35">
        <f t="shared" si="3"/>
        <v>6.4517995602360836E-2</v>
      </c>
      <c r="H19" s="80">
        <f>'PEEA-Desempleo'!H19</f>
        <v>470</v>
      </c>
      <c r="I19" s="35">
        <f t="shared" si="4"/>
        <v>0.41852181656277826</v>
      </c>
      <c r="J19" s="80">
        <f>'PEEA-Desempleo'!K19</f>
        <v>653</v>
      </c>
      <c r="K19" s="35">
        <f t="shared" si="5"/>
        <v>0.58147818343722169</v>
      </c>
      <c r="L19" s="27">
        <f t="shared" si="6"/>
        <v>1123</v>
      </c>
      <c r="M19" s="35">
        <f t="shared" si="7"/>
        <v>6.6183404054691183E-2</v>
      </c>
      <c r="N19" s="104">
        <f>'PEEA-Desempleo'!N19</f>
        <v>489</v>
      </c>
      <c r="O19" s="35">
        <f t="shared" si="8"/>
        <v>0.42707423580786025</v>
      </c>
      <c r="P19" s="104">
        <f>'PEEA-Desempleo'!Q19</f>
        <v>656</v>
      </c>
      <c r="Q19" s="35">
        <f t="shared" si="9"/>
        <v>0.5729257641921397</v>
      </c>
      <c r="R19" s="27">
        <f t="shared" si="10"/>
        <v>1145</v>
      </c>
      <c r="S19" s="35">
        <f t="shared" si="11"/>
        <v>6.8199416284471973E-2</v>
      </c>
      <c r="T19" s="104">
        <f>'PEEA-Desempleo'!T19</f>
        <v>477</v>
      </c>
      <c r="U19" s="35">
        <f t="shared" si="12"/>
        <v>0.42249778565101859</v>
      </c>
      <c r="V19" s="104">
        <f>'PEEA-Desempleo'!W19</f>
        <v>652</v>
      </c>
      <c r="W19" s="35">
        <f t="shared" si="13"/>
        <v>0.57750221434898141</v>
      </c>
      <c r="X19" s="27">
        <f t="shared" si="14"/>
        <v>1129</v>
      </c>
      <c r="Y19" s="35">
        <f t="shared" si="15"/>
        <v>6.8598857698383767E-2</v>
      </c>
      <c r="Z19" s="104">
        <f>'PEEA-Desempleo'!Z19</f>
        <v>494</v>
      </c>
      <c r="AA19" s="35">
        <f t="shared" si="16"/>
        <v>0.42956521739130432</v>
      </c>
      <c r="AB19" s="104">
        <f>'PEEA-Desempleo'!AC19</f>
        <v>656</v>
      </c>
      <c r="AC19" s="35">
        <f t="shared" si="17"/>
        <v>0.57043478260869562</v>
      </c>
      <c r="AD19" s="27">
        <f t="shared" si="18"/>
        <v>1150</v>
      </c>
      <c r="AE19" s="35">
        <f t="shared" si="19"/>
        <v>7.2204432724304643E-2</v>
      </c>
      <c r="AF19" s="104">
        <f>'PEEA-Desempleo'!AF19</f>
        <v>482</v>
      </c>
      <c r="AG19" s="35">
        <f t="shared" si="20"/>
        <v>0.42579505300353354</v>
      </c>
      <c r="AH19" s="104">
        <f>'PEEA-Desempleo'!AI19</f>
        <v>650</v>
      </c>
      <c r="AI19" s="35">
        <f t="shared" si="21"/>
        <v>0.5742049469964664</v>
      </c>
      <c r="AJ19" s="27">
        <f t="shared" si="22"/>
        <v>1132</v>
      </c>
      <c r="AK19" s="35">
        <f t="shared" si="23"/>
        <v>7.3150242326332798E-2</v>
      </c>
      <c r="AL19" s="104">
        <f>'PEEA-Desempleo'!AL19</f>
        <v>473</v>
      </c>
      <c r="AM19" s="35">
        <f t="shared" si="24"/>
        <v>0.4208185053380783</v>
      </c>
      <c r="AN19" s="104">
        <f>'PEEA-Desempleo'!AO19</f>
        <v>651</v>
      </c>
      <c r="AO19" s="35">
        <f t="shared" si="25"/>
        <v>0.5791814946619217</v>
      </c>
      <c r="AP19" s="27">
        <f t="shared" si="26"/>
        <v>1124</v>
      </c>
      <c r="AQ19" s="35">
        <f t="shared" si="27"/>
        <v>7.4368135503506683E-2</v>
      </c>
      <c r="AR19" s="104">
        <f>'PEEA-Desempleo'!AR19</f>
        <v>476</v>
      </c>
      <c r="AS19" s="35">
        <f t="shared" si="28"/>
        <v>0.42123893805309737</v>
      </c>
      <c r="AT19" s="104">
        <f>'PEEA-Desempleo'!AU19</f>
        <v>654</v>
      </c>
      <c r="AU19" s="35">
        <f t="shared" si="29"/>
        <v>0.57876106194690269</v>
      </c>
      <c r="AV19" s="27">
        <f t="shared" si="30"/>
        <v>1130</v>
      </c>
      <c r="AW19" s="35">
        <f t="shared" si="31"/>
        <v>7.2879716220574015E-2</v>
      </c>
      <c r="AX19" s="104">
        <f>'PEEA-Desempleo'!AX19</f>
        <v>481</v>
      </c>
      <c r="AY19" s="35">
        <f t="shared" si="32"/>
        <v>0.41753472222222221</v>
      </c>
      <c r="AZ19" s="104">
        <f>'PEEA-Desempleo'!BA19</f>
        <v>671</v>
      </c>
      <c r="BA19" s="35">
        <f t="shared" si="33"/>
        <v>0.58246527777777779</v>
      </c>
      <c r="BB19" s="27">
        <f t="shared" si="34"/>
        <v>1152</v>
      </c>
      <c r="BC19" s="35">
        <f t="shared" si="35"/>
        <v>7.2768618533257529E-2</v>
      </c>
      <c r="BD19" s="104">
        <f>'PEEA-Desempleo'!BD19</f>
        <v>495</v>
      </c>
      <c r="BE19" s="35">
        <f t="shared" si="36"/>
        <v>0.4238013698630137</v>
      </c>
      <c r="BF19" s="104">
        <f>'PEEA-Desempleo'!BG19</f>
        <v>673</v>
      </c>
      <c r="BG19" s="35">
        <f t="shared" si="37"/>
        <v>0.57619863013698636</v>
      </c>
      <c r="BH19" s="27">
        <f t="shared" si="38"/>
        <v>1168</v>
      </c>
      <c r="BI19" s="35">
        <f t="shared" si="39"/>
        <v>7.0264091920832578E-2</v>
      </c>
      <c r="BJ19" s="104">
        <f>'PEEA-Desempleo'!BJ19</f>
        <v>492</v>
      </c>
      <c r="BK19" s="35">
        <f t="shared" si="40"/>
        <v>0.42268041237113402</v>
      </c>
      <c r="BL19" s="91">
        <f>'PEEA-Desempleo'!BM19</f>
        <v>672</v>
      </c>
      <c r="BM19" s="35">
        <f t="shared" si="41"/>
        <v>0.57731958762886593</v>
      </c>
      <c r="BN19" s="27">
        <f t="shared" si="42"/>
        <v>1164</v>
      </c>
      <c r="BO19" s="35">
        <f t="shared" si="43"/>
        <v>7.0691121098020157E-2</v>
      </c>
      <c r="BP19" s="104">
        <f>'PEEA-Desempleo'!BP19</f>
        <v>502</v>
      </c>
      <c r="BQ19" s="35">
        <f t="shared" si="44"/>
        <v>0.43350604490500866</v>
      </c>
      <c r="BR19" s="104">
        <f>'PEEA-Desempleo'!BS19</f>
        <v>656</v>
      </c>
      <c r="BS19" s="35">
        <f t="shared" si="45"/>
        <v>0.56649395509499134</v>
      </c>
      <c r="BT19" s="27">
        <f t="shared" si="46"/>
        <v>1158</v>
      </c>
      <c r="BU19" s="35">
        <f t="shared" si="47"/>
        <v>7.2483725588382578E-2</v>
      </c>
    </row>
    <row r="20" spans="1:73" ht="15.75" x14ac:dyDescent="0.25">
      <c r="A20" s="33" t="s">
        <v>3</v>
      </c>
      <c r="B20" s="29">
        <f>SUM(B10:B19)</f>
        <v>7661</v>
      </c>
      <c r="C20" s="36">
        <f t="shared" si="0"/>
        <v>0.44329360027774561</v>
      </c>
      <c r="D20" s="29">
        <f>SUM(D10:D19)</f>
        <v>9621</v>
      </c>
      <c r="E20" s="36">
        <f t="shared" si="1"/>
        <v>0.55670639972225433</v>
      </c>
      <c r="F20" s="29">
        <f>SUM(F10:F19)</f>
        <v>17282</v>
      </c>
      <c r="G20" s="36">
        <f t="shared" si="3"/>
        <v>1</v>
      </c>
      <c r="H20" s="29">
        <f>SUM(H10:H19)</f>
        <v>7426</v>
      </c>
      <c r="I20" s="36">
        <f t="shared" si="4"/>
        <v>0.43764733616218765</v>
      </c>
      <c r="J20" s="29">
        <f>SUM(J10:J19)</f>
        <v>9542</v>
      </c>
      <c r="K20" s="36">
        <f t="shared" si="5"/>
        <v>0.56235266383781235</v>
      </c>
      <c r="L20" s="29">
        <f>SUM(L10:L19)</f>
        <v>16968</v>
      </c>
      <c r="M20" s="36">
        <f t="shared" si="7"/>
        <v>1</v>
      </c>
      <c r="N20" s="29">
        <f>SUM(N10:N19)</f>
        <v>7246</v>
      </c>
      <c r="O20" s="36">
        <f t="shared" si="8"/>
        <v>0.4315921138840908</v>
      </c>
      <c r="P20" s="29">
        <f>SUM(P10:P19)</f>
        <v>9543</v>
      </c>
      <c r="Q20" s="36">
        <f t="shared" si="9"/>
        <v>0.5684078861159092</v>
      </c>
      <c r="R20" s="29">
        <f>SUM(R10:R19)</f>
        <v>16789</v>
      </c>
      <c r="S20" s="36">
        <f t="shared" si="11"/>
        <v>1</v>
      </c>
      <c r="T20" s="29">
        <f>SUM(T10:T19)</f>
        <v>7030</v>
      </c>
      <c r="U20" s="36">
        <f t="shared" si="12"/>
        <v>0.42714789160286792</v>
      </c>
      <c r="V20" s="29">
        <f>SUM(V10:V19)</f>
        <v>9428</v>
      </c>
      <c r="W20" s="36">
        <f t="shared" si="13"/>
        <v>0.57285210839713208</v>
      </c>
      <c r="X20" s="29">
        <f>SUM(X10:X19)</f>
        <v>16458</v>
      </c>
      <c r="Y20" s="36">
        <f t="shared" si="15"/>
        <v>1</v>
      </c>
      <c r="Z20" s="29">
        <f>SUM(Z10:Z19)</f>
        <v>6748</v>
      </c>
      <c r="AA20" s="36">
        <f t="shared" si="16"/>
        <v>0.42368305393357192</v>
      </c>
      <c r="AB20" s="29">
        <f>SUM(AB10:AB19)</f>
        <v>9179</v>
      </c>
      <c r="AC20" s="36">
        <f t="shared" si="17"/>
        <v>0.57631694606642803</v>
      </c>
      <c r="AD20" s="29">
        <f>SUM(AD10:AD19)</f>
        <v>15927</v>
      </c>
      <c r="AE20" s="36">
        <f t="shared" si="19"/>
        <v>1</v>
      </c>
      <c r="AF20" s="29">
        <f>SUM(AF10:AF19)</f>
        <v>6506</v>
      </c>
      <c r="AG20" s="36">
        <f t="shared" si="20"/>
        <v>0.42042003231017772</v>
      </c>
      <c r="AH20" s="29">
        <f>SUM(AH10:AH19)</f>
        <v>8969</v>
      </c>
      <c r="AI20" s="36">
        <f t="shared" si="21"/>
        <v>0.57957996768982234</v>
      </c>
      <c r="AJ20" s="29">
        <f>SUM(AJ10:AJ19)</f>
        <v>15475</v>
      </c>
      <c r="AK20" s="36">
        <f t="shared" si="23"/>
        <v>1</v>
      </c>
      <c r="AL20" s="29">
        <f>SUM(AL10:AL19)</f>
        <v>6360</v>
      </c>
      <c r="AM20" s="36">
        <f t="shared" si="24"/>
        <v>0.42080190551806274</v>
      </c>
      <c r="AN20" s="29">
        <f>SUM(AN10:AN19)</f>
        <v>8754</v>
      </c>
      <c r="AO20" s="36">
        <f t="shared" si="25"/>
        <v>0.57919809448193726</v>
      </c>
      <c r="AP20" s="29">
        <f>SUM(AP10:AP19)</f>
        <v>15114</v>
      </c>
      <c r="AQ20" s="36">
        <f t="shared" si="27"/>
        <v>1</v>
      </c>
      <c r="AR20" s="29">
        <f>SUM(AR10:AR19)</f>
        <v>6538</v>
      </c>
      <c r="AS20" s="36">
        <f t="shared" si="28"/>
        <v>0.42167042889390521</v>
      </c>
      <c r="AT20" s="29">
        <f>SUM(AT10:AT19)</f>
        <v>8967</v>
      </c>
      <c r="AU20" s="36">
        <f t="shared" si="29"/>
        <v>0.57832957110609484</v>
      </c>
      <c r="AV20" s="29">
        <f>SUM(AV10:AV19)</f>
        <v>15505</v>
      </c>
      <c r="AW20" s="36">
        <f t="shared" si="31"/>
        <v>1</v>
      </c>
      <c r="AX20" s="29">
        <f>SUM(AX10:AX19)</f>
        <v>6693</v>
      </c>
      <c r="AY20" s="36">
        <f t="shared" si="32"/>
        <v>0.4227780936137957</v>
      </c>
      <c r="AZ20" s="29">
        <f>SUM(AZ10:AZ19)</f>
        <v>9138</v>
      </c>
      <c r="BA20" s="36">
        <f t="shared" si="33"/>
        <v>0.5772219063862043</v>
      </c>
      <c r="BB20" s="29">
        <f>SUM(BB10:BB19)</f>
        <v>15831</v>
      </c>
      <c r="BC20" s="36">
        <f t="shared" si="35"/>
        <v>1</v>
      </c>
      <c r="BD20" s="29">
        <f>SUM(BD10:BD19)</f>
        <v>7096</v>
      </c>
      <c r="BE20" s="36">
        <f t="shared" si="36"/>
        <v>0.42687842146423632</v>
      </c>
      <c r="BF20" s="29">
        <f>SUM(BF10:BF19)</f>
        <v>9527</v>
      </c>
      <c r="BG20" s="36">
        <f t="shared" si="37"/>
        <v>0.57312157853576373</v>
      </c>
      <c r="BH20" s="29">
        <f>SUM(BH10:BH19)</f>
        <v>16623</v>
      </c>
      <c r="BI20" s="36">
        <f t="shared" si="39"/>
        <v>1</v>
      </c>
      <c r="BJ20" s="29">
        <f>SUM(BJ10:BJ19)</f>
        <v>7064</v>
      </c>
      <c r="BK20" s="36">
        <f t="shared" si="40"/>
        <v>0.42900522288351756</v>
      </c>
      <c r="BL20" s="29">
        <f>SUM(BL10:BL19)</f>
        <v>9402</v>
      </c>
      <c r="BM20" s="36">
        <f t="shared" si="41"/>
        <v>0.5709947771164825</v>
      </c>
      <c r="BN20" s="29">
        <f>SUM(BN10:BN19)</f>
        <v>16466</v>
      </c>
      <c r="BO20" s="36">
        <f t="shared" si="43"/>
        <v>1</v>
      </c>
      <c r="BP20" s="29">
        <f>SUM(BP10:BP19)</f>
        <v>7016</v>
      </c>
      <c r="BQ20" s="36">
        <f t="shared" si="44"/>
        <v>0.43915873810716072</v>
      </c>
      <c r="BR20" s="29">
        <f>SUM(BR10:BR19)</f>
        <v>8960</v>
      </c>
      <c r="BS20" s="36">
        <f t="shared" si="45"/>
        <v>0.56084126189283923</v>
      </c>
      <c r="BT20" s="29">
        <f>SUM(BT10:BT19)</f>
        <v>15976</v>
      </c>
      <c r="BU20" s="36">
        <f t="shared" si="47"/>
        <v>1</v>
      </c>
    </row>
    <row r="21" spans="1:73" x14ac:dyDescent="0.2">
      <c r="AL21" s="39"/>
      <c r="BP21" s="39"/>
    </row>
    <row r="25" spans="1:73" x14ac:dyDescent="0.2">
      <c r="A25" s="40"/>
      <c r="B25" s="40" t="s">
        <v>121</v>
      </c>
      <c r="C25" s="40" t="s">
        <v>122</v>
      </c>
      <c r="D25" s="40" t="s">
        <v>123</v>
      </c>
      <c r="E25" s="40" t="s">
        <v>124</v>
      </c>
      <c r="F25" s="40" t="s">
        <v>125</v>
      </c>
      <c r="G25" s="40" t="s">
        <v>126</v>
      </c>
      <c r="H25" s="40" t="s">
        <v>127</v>
      </c>
      <c r="I25" s="40" t="s">
        <v>128</v>
      </c>
      <c r="J25" s="40" t="s">
        <v>129</v>
      </c>
      <c r="K25" s="40" t="s">
        <v>130</v>
      </c>
      <c r="L25" s="40" t="s">
        <v>131</v>
      </c>
      <c r="M25" s="40" t="s">
        <v>132</v>
      </c>
    </row>
    <row r="26" spans="1:73" x14ac:dyDescent="0.2">
      <c r="A26" s="33" t="s">
        <v>7</v>
      </c>
      <c r="B26" s="35">
        <f>G10</f>
        <v>1.7937738687651892E-2</v>
      </c>
      <c r="C26" s="35">
        <f>M10</f>
        <v>1.9094766619519095E-2</v>
      </c>
      <c r="D26" s="35">
        <f>S10</f>
        <v>1.9179224492227052E-2</v>
      </c>
      <c r="E26" s="35">
        <f>Y10</f>
        <v>1.9625713938510148E-2</v>
      </c>
      <c r="F26" s="35">
        <f>AE10</f>
        <v>2.0782319331952032E-2</v>
      </c>
      <c r="G26" s="35">
        <f>AK10</f>
        <v>2.1130856219709209E-2</v>
      </c>
      <c r="H26" s="35">
        <f>AQ10</f>
        <v>2.163556967050417E-2</v>
      </c>
      <c r="I26" s="35">
        <f>AW10</f>
        <v>2.1154466301193164E-2</v>
      </c>
      <c r="J26" s="35">
        <f>BC10</f>
        <v>2.1476849219885037E-2</v>
      </c>
      <c r="K26" s="35">
        <f>BI10</f>
        <v>2.0212957949828549E-2</v>
      </c>
      <c r="L26" s="35">
        <f>BO10</f>
        <v>1.9494716385278756E-2</v>
      </c>
      <c r="M26" s="35">
        <f>BU10</f>
        <v>1.884076114171257E-2</v>
      </c>
    </row>
    <row r="27" spans="1:73" x14ac:dyDescent="0.2">
      <c r="A27" s="33" t="s">
        <v>8</v>
      </c>
      <c r="B27" s="67">
        <f t="shared" ref="B27:B35" si="48">G11</f>
        <v>7.9388959611156121E-2</v>
      </c>
      <c r="C27" s="67">
        <f t="shared" ref="C27:C35" si="49">M11</f>
        <v>7.8323903818953322E-2</v>
      </c>
      <c r="D27" s="67">
        <f t="shared" ref="D27:D35" si="50">S11</f>
        <v>7.7967716957531713E-2</v>
      </c>
      <c r="E27" s="67">
        <f t="shared" ref="E27:E35" si="51">Y11</f>
        <v>7.7591444890023092E-2</v>
      </c>
      <c r="F27" s="67">
        <f t="shared" ref="F27:F35" si="52">AE11</f>
        <v>7.5343755886230934E-2</v>
      </c>
      <c r="G27" s="67">
        <f t="shared" ref="G27:G35" si="53">AK11</f>
        <v>7.2051696284329558E-2</v>
      </c>
      <c r="H27" s="67">
        <f t="shared" ref="H27:H35" si="54">AQ11</f>
        <v>7.4235807860262015E-2</v>
      </c>
      <c r="I27" s="67">
        <f t="shared" ref="I27:I35" si="55">AW11</f>
        <v>7.3202192841019031E-2</v>
      </c>
      <c r="J27" s="67">
        <f t="shared" ref="J27:J35" si="56">BC11</f>
        <v>7.9590676520750428E-2</v>
      </c>
      <c r="K27" s="67">
        <f t="shared" ref="K27:K35" si="57">BI11</f>
        <v>8.1814353606448897E-2</v>
      </c>
      <c r="L27" s="67">
        <f t="shared" ref="L27:L35" si="58">BO11</f>
        <v>7.9679339244503822E-2</v>
      </c>
      <c r="M27" s="67">
        <f t="shared" ref="M27:M35" si="59">BU11</f>
        <v>7.6740110165247871E-2</v>
      </c>
    </row>
    <row r="28" spans="1:73" x14ac:dyDescent="0.2">
      <c r="A28" s="33" t="s">
        <v>9</v>
      </c>
      <c r="B28" s="67">
        <f t="shared" si="48"/>
        <v>0.11752112024071289</v>
      </c>
      <c r="C28" s="67">
        <f t="shared" si="49"/>
        <v>0.11704384724186705</v>
      </c>
      <c r="D28" s="67">
        <f t="shared" si="50"/>
        <v>0.11704091964977069</v>
      </c>
      <c r="E28" s="67">
        <f t="shared" si="51"/>
        <v>0.11629602624863289</v>
      </c>
      <c r="F28" s="67">
        <f t="shared" si="52"/>
        <v>0.11326677968230049</v>
      </c>
      <c r="G28" s="67">
        <f t="shared" si="53"/>
        <v>0.10791599353796445</v>
      </c>
      <c r="H28" s="67">
        <f t="shared" si="54"/>
        <v>0.10837633981738785</v>
      </c>
      <c r="I28" s="67">
        <f t="shared" si="55"/>
        <v>0.10854563044179297</v>
      </c>
      <c r="J28" s="67">
        <f t="shared" si="56"/>
        <v>0.10927926220706209</v>
      </c>
      <c r="K28" s="67">
        <f t="shared" si="57"/>
        <v>0.11568308969500091</v>
      </c>
      <c r="L28" s="67">
        <f t="shared" si="58"/>
        <v>0.1145997813676667</v>
      </c>
      <c r="M28" s="67">
        <f t="shared" si="59"/>
        <v>0.11147971957936906</v>
      </c>
    </row>
    <row r="29" spans="1:73" x14ac:dyDescent="0.2">
      <c r="A29" s="33" t="s">
        <v>10</v>
      </c>
      <c r="B29" s="67">
        <f t="shared" si="48"/>
        <v>0.10768429579909733</v>
      </c>
      <c r="C29" s="67">
        <f t="shared" si="49"/>
        <v>0.10625884016973126</v>
      </c>
      <c r="D29" s="67">
        <f t="shared" si="50"/>
        <v>0.10649830245994402</v>
      </c>
      <c r="E29" s="67">
        <f t="shared" si="51"/>
        <v>0.10566289950176207</v>
      </c>
      <c r="F29" s="67">
        <f t="shared" si="52"/>
        <v>0.10654862811577824</v>
      </c>
      <c r="G29" s="67">
        <f t="shared" si="53"/>
        <v>0.10617124394184169</v>
      </c>
      <c r="H29" s="67">
        <f t="shared" si="54"/>
        <v>0.10844250363901019</v>
      </c>
      <c r="I29" s="67">
        <f t="shared" si="55"/>
        <v>0.10906159303450499</v>
      </c>
      <c r="J29" s="67">
        <f t="shared" si="56"/>
        <v>0.10984776703935317</v>
      </c>
      <c r="K29" s="67">
        <f t="shared" si="57"/>
        <v>0.10924622510978764</v>
      </c>
      <c r="L29" s="67">
        <f t="shared" si="58"/>
        <v>0.10834446738734362</v>
      </c>
      <c r="M29" s="67">
        <f t="shared" si="59"/>
        <v>0.10578367551326991</v>
      </c>
    </row>
    <row r="30" spans="1:73" x14ac:dyDescent="0.2">
      <c r="A30" s="33" t="s">
        <v>11</v>
      </c>
      <c r="B30" s="67">
        <f t="shared" si="48"/>
        <v>0.1192570304362921</v>
      </c>
      <c r="C30" s="67">
        <f t="shared" si="49"/>
        <v>0.11792786421499293</v>
      </c>
      <c r="D30" s="67">
        <f t="shared" si="50"/>
        <v>0.11739829650366311</v>
      </c>
      <c r="E30" s="67">
        <f t="shared" si="51"/>
        <v>0.11611374407582939</v>
      </c>
      <c r="F30" s="67">
        <f t="shared" si="52"/>
        <v>0.11533873296917185</v>
      </c>
      <c r="G30" s="67">
        <f t="shared" si="53"/>
        <v>0.11592891760904685</v>
      </c>
      <c r="H30" s="67">
        <f t="shared" si="54"/>
        <v>0.11545586873097791</v>
      </c>
      <c r="I30" s="67">
        <f t="shared" si="55"/>
        <v>0.11505965817478232</v>
      </c>
      <c r="J30" s="67">
        <f t="shared" si="56"/>
        <v>0.11243762238645695</v>
      </c>
      <c r="K30" s="67">
        <f t="shared" si="57"/>
        <v>0.11165252962762437</v>
      </c>
      <c r="L30" s="67">
        <f t="shared" si="58"/>
        <v>0.11253492044212317</v>
      </c>
      <c r="M30" s="67">
        <f t="shared" si="59"/>
        <v>0.11398347521281924</v>
      </c>
    </row>
    <row r="31" spans="1:73" x14ac:dyDescent="0.2">
      <c r="A31" s="33" t="s">
        <v>12</v>
      </c>
      <c r="B31" s="67">
        <f t="shared" si="48"/>
        <v>0.12741580835551441</v>
      </c>
      <c r="C31" s="67">
        <f t="shared" si="49"/>
        <v>0.12665016501650164</v>
      </c>
      <c r="D31" s="67">
        <f t="shared" si="50"/>
        <v>0.12561796414318899</v>
      </c>
      <c r="E31" s="67">
        <f t="shared" si="51"/>
        <v>0.12468100619759387</v>
      </c>
      <c r="F31" s="67">
        <f t="shared" si="52"/>
        <v>0.12124066051359327</v>
      </c>
      <c r="G31" s="67">
        <f t="shared" si="53"/>
        <v>0.12064620355411955</v>
      </c>
      <c r="H31" s="67">
        <f t="shared" si="54"/>
        <v>0.12015350006616382</v>
      </c>
      <c r="I31" s="67">
        <f t="shared" si="55"/>
        <v>0.11925185424056756</v>
      </c>
      <c r="J31" s="67">
        <f t="shared" si="56"/>
        <v>0.11749099867348872</v>
      </c>
      <c r="K31" s="67">
        <f t="shared" si="57"/>
        <v>0.11899175840702642</v>
      </c>
      <c r="L31" s="67">
        <f t="shared" si="58"/>
        <v>0.11933681525567837</v>
      </c>
      <c r="M31" s="67">
        <f t="shared" si="59"/>
        <v>0.11661241862794192</v>
      </c>
    </row>
    <row r="32" spans="1:73" x14ac:dyDescent="0.2">
      <c r="A32" s="33" t="s">
        <v>13</v>
      </c>
      <c r="B32" s="67">
        <f t="shared" si="48"/>
        <v>0.13337576669366971</v>
      </c>
      <c r="C32" s="67">
        <f t="shared" si="49"/>
        <v>0.13342762847713344</v>
      </c>
      <c r="D32" s="67">
        <f t="shared" si="50"/>
        <v>0.13371850616475073</v>
      </c>
      <c r="E32" s="67">
        <f t="shared" si="51"/>
        <v>0.13507109004739337</v>
      </c>
      <c r="F32" s="67">
        <f t="shared" si="52"/>
        <v>0.1334840208451058</v>
      </c>
      <c r="G32" s="67">
        <f t="shared" si="53"/>
        <v>0.13744749596122779</v>
      </c>
      <c r="H32" s="67">
        <f t="shared" si="54"/>
        <v>0.13073971152573774</v>
      </c>
      <c r="I32" s="67">
        <f t="shared" si="55"/>
        <v>0.13834247017091261</v>
      </c>
      <c r="J32" s="67">
        <f t="shared" si="56"/>
        <v>0.13555681889962731</v>
      </c>
      <c r="K32" s="67">
        <f t="shared" si="57"/>
        <v>0.13475305299885701</v>
      </c>
      <c r="L32" s="67">
        <f t="shared" si="58"/>
        <v>0.1347625409935625</v>
      </c>
      <c r="M32" s="67">
        <f t="shared" si="59"/>
        <v>0.13651727591387081</v>
      </c>
    </row>
    <row r="33" spans="1:13" x14ac:dyDescent="0.2">
      <c r="A33" s="33" t="s">
        <v>14</v>
      </c>
      <c r="B33" s="67">
        <f t="shared" si="48"/>
        <v>0.12301816919338039</v>
      </c>
      <c r="C33" s="67">
        <f t="shared" si="49"/>
        <v>0.12388024516737388</v>
      </c>
      <c r="D33" s="67">
        <f t="shared" si="50"/>
        <v>0.12323545178390613</v>
      </c>
      <c r="E33" s="67">
        <f t="shared" si="51"/>
        <v>0.12370883460930854</v>
      </c>
      <c r="F33" s="67">
        <f t="shared" si="52"/>
        <v>0.12613800464619829</v>
      </c>
      <c r="G33" s="67">
        <f t="shared" si="53"/>
        <v>0.12768982229402262</v>
      </c>
      <c r="H33" s="67">
        <f t="shared" si="54"/>
        <v>0.12763001190948789</v>
      </c>
      <c r="I33" s="67">
        <f t="shared" si="55"/>
        <v>0.12583037729764593</v>
      </c>
      <c r="J33" s="67">
        <f t="shared" si="56"/>
        <v>0.12614490556503064</v>
      </c>
      <c r="K33" s="67">
        <f t="shared" si="57"/>
        <v>0.12609035673464478</v>
      </c>
      <c r="L33" s="67">
        <f t="shared" si="58"/>
        <v>0.12674602210615815</v>
      </c>
      <c r="M33" s="67">
        <f t="shared" si="59"/>
        <v>0.12963194792188282</v>
      </c>
    </row>
    <row r="34" spans="1:13" x14ac:dyDescent="0.2">
      <c r="A34" s="33" t="s">
        <v>15</v>
      </c>
      <c r="B34" s="67">
        <f t="shared" si="48"/>
        <v>0.10988311538016433</v>
      </c>
      <c r="C34" s="67">
        <f t="shared" si="49"/>
        <v>0.11120933521923621</v>
      </c>
      <c r="D34" s="67">
        <f t="shared" si="50"/>
        <v>0.11114420156054559</v>
      </c>
      <c r="E34" s="67">
        <f t="shared" si="51"/>
        <v>0.11265038279256288</v>
      </c>
      <c r="F34" s="67">
        <f t="shared" si="52"/>
        <v>0.11565266528536447</v>
      </c>
      <c r="G34" s="67">
        <f t="shared" si="53"/>
        <v>0.11786752827140549</v>
      </c>
      <c r="H34" s="67">
        <f t="shared" si="54"/>
        <v>0.11896255127696176</v>
      </c>
      <c r="I34" s="67">
        <f t="shared" si="55"/>
        <v>0.11667204127700742</v>
      </c>
      <c r="J34" s="67">
        <f t="shared" si="56"/>
        <v>0.11540648095508811</v>
      </c>
      <c r="K34" s="67">
        <f t="shared" si="57"/>
        <v>0.11129158394994887</v>
      </c>
      <c r="L34" s="67">
        <f t="shared" si="58"/>
        <v>0.11381027571966476</v>
      </c>
      <c r="M34" s="67">
        <f t="shared" si="59"/>
        <v>0.11792689033550326</v>
      </c>
    </row>
    <row r="35" spans="1:13" x14ac:dyDescent="0.2">
      <c r="A35" s="33" t="s">
        <v>16</v>
      </c>
      <c r="B35" s="67">
        <f t="shared" si="48"/>
        <v>6.4517995602360836E-2</v>
      </c>
      <c r="C35" s="67">
        <f t="shared" si="49"/>
        <v>6.6183404054691183E-2</v>
      </c>
      <c r="D35" s="67">
        <f t="shared" si="50"/>
        <v>6.8199416284471973E-2</v>
      </c>
      <c r="E35" s="67">
        <f t="shared" si="51"/>
        <v>6.8598857698383767E-2</v>
      </c>
      <c r="F35" s="67">
        <f t="shared" si="52"/>
        <v>7.2204432724304643E-2</v>
      </c>
      <c r="G35" s="67">
        <f t="shared" si="53"/>
        <v>7.3150242326332798E-2</v>
      </c>
      <c r="H35" s="67">
        <f t="shared" si="54"/>
        <v>7.4368135503506683E-2</v>
      </c>
      <c r="I35" s="67">
        <f t="shared" si="55"/>
        <v>7.2879716220574015E-2</v>
      </c>
      <c r="J35" s="67">
        <f t="shared" si="56"/>
        <v>7.2768618533257529E-2</v>
      </c>
      <c r="K35" s="67">
        <f t="shared" si="57"/>
        <v>7.0264091920832578E-2</v>
      </c>
      <c r="L35" s="67">
        <f t="shared" si="58"/>
        <v>7.0691121098020157E-2</v>
      </c>
      <c r="M35" s="67">
        <f t="shared" si="59"/>
        <v>7.2483725588382578E-2</v>
      </c>
    </row>
    <row r="36" spans="1:13" x14ac:dyDescent="0.2">
      <c r="H36" s="67"/>
    </row>
    <row r="59" spans="1:7" ht="12.75" customHeight="1" x14ac:dyDescent="0.2">
      <c r="A59" s="142" t="s">
        <v>142</v>
      </c>
      <c r="B59" s="142"/>
      <c r="C59" s="142"/>
      <c r="D59" s="142"/>
      <c r="E59" s="142"/>
      <c r="F59" s="142"/>
      <c r="G59" s="142"/>
    </row>
    <row r="60" spans="1:7" x14ac:dyDescent="0.2">
      <c r="A60" s="142"/>
      <c r="B60" s="142"/>
      <c r="C60" s="142"/>
      <c r="D60" s="142"/>
      <c r="E60" s="142"/>
      <c r="F60" s="142"/>
      <c r="G60" s="142"/>
    </row>
    <row r="61" spans="1:7" x14ac:dyDescent="0.2">
      <c r="A61" s="56"/>
      <c r="B61" s="56"/>
      <c r="C61" s="56"/>
      <c r="D61" s="56"/>
      <c r="E61" s="56"/>
      <c r="F61" s="56"/>
      <c r="G61" s="56"/>
    </row>
    <row r="69" spans="1:7" x14ac:dyDescent="0.2">
      <c r="B69" s="137" t="s">
        <v>143</v>
      </c>
      <c r="C69" s="137"/>
      <c r="D69" s="137"/>
      <c r="E69" s="137"/>
      <c r="F69" s="137"/>
      <c r="G69" s="137"/>
    </row>
    <row r="70" spans="1:7" x14ac:dyDescent="0.2">
      <c r="B70" s="137" t="s">
        <v>26</v>
      </c>
      <c r="C70" s="137"/>
      <c r="D70" s="137" t="s">
        <v>27</v>
      </c>
      <c r="E70" s="137"/>
      <c r="F70" s="137" t="s">
        <v>3</v>
      </c>
      <c r="G70" s="137"/>
    </row>
    <row r="71" spans="1:7" ht="25.5" x14ac:dyDescent="0.2">
      <c r="A71" s="102"/>
      <c r="B71" s="99" t="s">
        <v>23</v>
      </c>
      <c r="C71" s="96" t="s">
        <v>41</v>
      </c>
      <c r="D71" s="99" t="s">
        <v>28</v>
      </c>
      <c r="E71" s="96" t="s">
        <v>41</v>
      </c>
      <c r="F71" s="96" t="s">
        <v>42</v>
      </c>
      <c r="G71" s="96" t="s">
        <v>43</v>
      </c>
    </row>
    <row r="72" spans="1:7" x14ac:dyDescent="0.2">
      <c r="A72" s="103" t="s">
        <v>7</v>
      </c>
      <c r="B72" s="97">
        <f>B10+H10+N10+T10+Z10+AF10+AL10+AR10+AX10+BD10+BJ10+BP10</f>
        <v>2027</v>
      </c>
      <c r="C72" s="100">
        <f>B72/F72</f>
        <v>0.52107969151670952</v>
      </c>
      <c r="D72" s="97">
        <f>D10+J10+P10+V10+AB10+AH10+AN10+AT10+AZ10+BF10+BL10+BR10</f>
        <v>1863</v>
      </c>
      <c r="E72" s="100">
        <f>D72/F72</f>
        <v>0.47892030848329048</v>
      </c>
      <c r="F72" s="97">
        <f>B72+D72</f>
        <v>3890</v>
      </c>
      <c r="G72" s="100">
        <f>F72/$F$82</f>
        <v>2.0008847099488719E-2</v>
      </c>
    </row>
    <row r="73" spans="1:7" x14ac:dyDescent="0.2">
      <c r="A73" s="103" t="s">
        <v>8</v>
      </c>
      <c r="B73" s="97">
        <f t="shared" ref="B73:B81" si="60">B11+H11+N11+T11+Z11+AF11+AL11+AR11+AX11+BD11+BJ11+BP11</f>
        <v>7290</v>
      </c>
      <c r="C73" s="100">
        <f t="shared" ref="C73:C81" si="61">B73/F73</f>
        <v>0.48544982353332888</v>
      </c>
      <c r="D73" s="97">
        <f t="shared" ref="D73:D81" si="62">D11+J11+P11+V11+AB11+AH11+AN11+AT11+AZ11+BF11+BL11+BR11</f>
        <v>7727</v>
      </c>
      <c r="E73" s="100">
        <f t="shared" ref="E73:E81" si="63">D73/F73</f>
        <v>0.51455017646667112</v>
      </c>
      <c r="F73" s="97">
        <f t="shared" ref="F73:F81" si="64">B73+D73</f>
        <v>15017</v>
      </c>
      <c r="G73" s="100">
        <f t="shared" ref="G73:G81" si="65">F73/$F$82</f>
        <v>7.7242379664015967E-2</v>
      </c>
    </row>
    <row r="74" spans="1:7" x14ac:dyDescent="0.2">
      <c r="A74" s="103" t="s">
        <v>9</v>
      </c>
      <c r="B74" s="97">
        <f t="shared" si="60"/>
        <v>9995</v>
      </c>
      <c r="C74" s="100">
        <f t="shared" si="61"/>
        <v>0.4540705069961839</v>
      </c>
      <c r="D74" s="97">
        <f t="shared" si="62"/>
        <v>12017</v>
      </c>
      <c r="E74" s="100">
        <f t="shared" si="63"/>
        <v>0.5459294930038161</v>
      </c>
      <c r="F74" s="97">
        <f t="shared" si="64"/>
        <v>22012</v>
      </c>
      <c r="G74" s="100">
        <f t="shared" si="65"/>
        <v>0.11322229880564157</v>
      </c>
    </row>
    <row r="75" spans="1:7" x14ac:dyDescent="0.2">
      <c r="A75" s="103" t="s">
        <v>10</v>
      </c>
      <c r="B75" s="97">
        <f t="shared" si="60"/>
        <v>8694</v>
      </c>
      <c r="C75" s="100">
        <f t="shared" si="61"/>
        <v>0.41617999042604115</v>
      </c>
      <c r="D75" s="97">
        <f t="shared" si="62"/>
        <v>12196</v>
      </c>
      <c r="E75" s="100">
        <f t="shared" si="63"/>
        <v>0.58382000957395885</v>
      </c>
      <c r="F75" s="97">
        <f t="shared" si="64"/>
        <v>20890</v>
      </c>
      <c r="G75" s="100">
        <f t="shared" si="65"/>
        <v>0.10745110948799984</v>
      </c>
    </row>
    <row r="76" spans="1:7" x14ac:dyDescent="0.2">
      <c r="A76" s="103" t="s">
        <v>11</v>
      </c>
      <c r="B76" s="97">
        <f t="shared" si="60"/>
        <v>8690</v>
      </c>
      <c r="C76" s="100">
        <f t="shared" si="61"/>
        <v>0.38770411350049078</v>
      </c>
      <c r="D76" s="97">
        <f t="shared" si="62"/>
        <v>13724</v>
      </c>
      <c r="E76" s="100">
        <f t="shared" si="63"/>
        <v>0.61229588649950928</v>
      </c>
      <c r="F76" s="97">
        <f t="shared" si="64"/>
        <v>22414</v>
      </c>
      <c r="G76" s="100">
        <f t="shared" si="65"/>
        <v>0.11529005112800518</v>
      </c>
    </row>
    <row r="77" spans="1:7" x14ac:dyDescent="0.2">
      <c r="A77" s="103" t="s">
        <v>12</v>
      </c>
      <c r="B77" s="97">
        <f t="shared" si="60"/>
        <v>9435</v>
      </c>
      <c r="C77" s="100">
        <f t="shared" si="61"/>
        <v>0.39909479294446087</v>
      </c>
      <c r="D77" s="97">
        <f t="shared" si="62"/>
        <v>14206</v>
      </c>
      <c r="E77" s="100">
        <f t="shared" si="63"/>
        <v>0.60090520705553907</v>
      </c>
      <c r="F77" s="97">
        <f t="shared" si="64"/>
        <v>23641</v>
      </c>
      <c r="G77" s="100">
        <f t="shared" si="65"/>
        <v>0.12160132500745831</v>
      </c>
    </row>
    <row r="78" spans="1:7" x14ac:dyDescent="0.2">
      <c r="A78" s="103" t="s">
        <v>13</v>
      </c>
      <c r="B78" s="97">
        <f t="shared" si="60"/>
        <v>10954</v>
      </c>
      <c r="C78" s="100">
        <f t="shared" si="61"/>
        <v>0.41813948162003284</v>
      </c>
      <c r="D78" s="97">
        <f t="shared" si="62"/>
        <v>15243</v>
      </c>
      <c r="E78" s="100">
        <f t="shared" si="63"/>
        <v>0.58186051837996722</v>
      </c>
      <c r="F78" s="97">
        <f t="shared" si="64"/>
        <v>26197</v>
      </c>
      <c r="G78" s="100">
        <f t="shared" si="65"/>
        <v>0.13474852634069562</v>
      </c>
    </row>
    <row r="79" spans="1:7" x14ac:dyDescent="0.2">
      <c r="A79" s="103" t="s">
        <v>14</v>
      </c>
      <c r="B79" s="97">
        <f t="shared" si="60"/>
        <v>10392</v>
      </c>
      <c r="C79" s="100">
        <f t="shared" si="61"/>
        <v>0.42504805922532618</v>
      </c>
      <c r="D79" s="97">
        <f t="shared" si="62"/>
        <v>14057</v>
      </c>
      <c r="E79" s="100">
        <f t="shared" si="63"/>
        <v>0.57495194077467382</v>
      </c>
      <c r="F79" s="97">
        <f t="shared" si="64"/>
        <v>24449</v>
      </c>
      <c r="G79" s="100">
        <f t="shared" si="65"/>
        <v>0.12575740430215931</v>
      </c>
    </row>
    <row r="80" spans="1:7" x14ac:dyDescent="0.2">
      <c r="A80" s="103" t="s">
        <v>15</v>
      </c>
      <c r="B80" s="97">
        <f t="shared" si="60"/>
        <v>10101</v>
      </c>
      <c r="C80" s="100">
        <f t="shared" si="61"/>
        <v>0.45471324390024309</v>
      </c>
      <c r="D80" s="97">
        <f t="shared" si="62"/>
        <v>12113</v>
      </c>
      <c r="E80" s="100">
        <f t="shared" si="63"/>
        <v>0.54528675609975696</v>
      </c>
      <c r="F80" s="97">
        <f t="shared" si="64"/>
        <v>22214</v>
      </c>
      <c r="G80" s="100">
        <f t="shared" si="65"/>
        <v>0.11426131862931682</v>
      </c>
    </row>
    <row r="81" spans="1:10" x14ac:dyDescent="0.2">
      <c r="A81" s="103" t="s">
        <v>16</v>
      </c>
      <c r="B81" s="97">
        <f t="shared" si="60"/>
        <v>5806</v>
      </c>
      <c r="C81" s="100">
        <f t="shared" si="61"/>
        <v>0.42410518626734844</v>
      </c>
      <c r="D81" s="97">
        <f t="shared" si="62"/>
        <v>7884</v>
      </c>
      <c r="E81" s="100">
        <f t="shared" si="63"/>
        <v>0.57589481373265161</v>
      </c>
      <c r="F81" s="97">
        <f t="shared" si="64"/>
        <v>13690</v>
      </c>
      <c r="G81" s="100">
        <f t="shared" si="65"/>
        <v>7.0416739535218653E-2</v>
      </c>
    </row>
    <row r="82" spans="1:10" x14ac:dyDescent="0.2">
      <c r="F82" s="62">
        <f>SUM(F72:F81)</f>
        <v>194414</v>
      </c>
    </row>
    <row r="87" spans="1:10" ht="15" customHeight="1" x14ac:dyDescent="0.2">
      <c r="A87" s="143" t="s">
        <v>144</v>
      </c>
      <c r="B87" s="143"/>
      <c r="C87" s="143"/>
      <c r="D87" s="143"/>
      <c r="E87" s="143"/>
      <c r="F87" s="143"/>
      <c r="G87" s="143"/>
      <c r="H87" s="143"/>
      <c r="I87" s="143"/>
      <c r="J87" s="143"/>
    </row>
    <row r="88" spans="1:10" x14ac:dyDescent="0.2">
      <c r="A88" s="87"/>
      <c r="B88" s="144" t="s">
        <v>26</v>
      </c>
      <c r="C88" s="145"/>
      <c r="D88" s="146"/>
      <c r="E88" s="144" t="s">
        <v>27</v>
      </c>
      <c r="F88" s="145"/>
      <c r="G88" s="146"/>
      <c r="H88" s="137" t="s">
        <v>60</v>
      </c>
      <c r="I88" s="137"/>
      <c r="J88" s="137"/>
    </row>
    <row r="89" spans="1:10" ht="25.5" x14ac:dyDescent="0.2">
      <c r="A89" s="86"/>
      <c r="B89" s="86" t="s">
        <v>23</v>
      </c>
      <c r="C89" s="99" t="s">
        <v>24</v>
      </c>
      <c r="D89" s="84" t="s">
        <v>41</v>
      </c>
      <c r="E89" s="86" t="s">
        <v>28</v>
      </c>
      <c r="F89" s="99" t="s">
        <v>24</v>
      </c>
      <c r="G89" s="84" t="s">
        <v>41</v>
      </c>
      <c r="H89" s="84" t="s">
        <v>42</v>
      </c>
      <c r="I89" s="96" t="s">
        <v>24</v>
      </c>
      <c r="J89" s="84" t="s">
        <v>43</v>
      </c>
    </row>
    <row r="90" spans="1:10" x14ac:dyDescent="0.2">
      <c r="A90" s="88" t="s">
        <v>7</v>
      </c>
      <c r="B90" s="85">
        <f t="shared" ref="B90:B99" si="66">B72/12</f>
        <v>168.91666666666666</v>
      </c>
      <c r="C90" s="92">
        <v>3795</v>
      </c>
      <c r="D90" s="90">
        <f>B90/C90</f>
        <v>4.4510320597277116E-2</v>
      </c>
      <c r="E90" s="85">
        <f t="shared" ref="E90:E99" si="67">D72/12</f>
        <v>155.25</v>
      </c>
      <c r="F90" s="94">
        <v>3517</v>
      </c>
      <c r="G90" s="90">
        <f>E90/F90</f>
        <v>4.4142735285754901E-2</v>
      </c>
      <c r="H90" s="85">
        <f t="shared" ref="H90:H99" si="68">B90+E90</f>
        <v>324.16666666666663</v>
      </c>
      <c r="I90" s="97">
        <v>7312</v>
      </c>
      <c r="J90" s="89">
        <f>H90/I90</f>
        <v>4.4333515681983945E-2</v>
      </c>
    </row>
    <row r="91" spans="1:10" x14ac:dyDescent="0.2">
      <c r="A91" s="88" t="s">
        <v>8</v>
      </c>
      <c r="B91" s="85">
        <f t="shared" si="66"/>
        <v>607.5</v>
      </c>
      <c r="C91" s="92">
        <v>5114</v>
      </c>
      <c r="D91" s="101">
        <f t="shared" ref="D91:D100" si="69">B91/C91</f>
        <v>0.11879155260070395</v>
      </c>
      <c r="E91" s="85">
        <f t="shared" si="67"/>
        <v>643.91666666666663</v>
      </c>
      <c r="F91" s="94">
        <v>4795</v>
      </c>
      <c r="G91" s="101">
        <f t="shared" ref="G91:G100" si="70">E91/F91</f>
        <v>0.13428919012860618</v>
      </c>
      <c r="H91" s="85">
        <f t="shared" si="68"/>
        <v>1251.4166666666665</v>
      </c>
      <c r="I91" s="97">
        <v>9909</v>
      </c>
      <c r="J91" s="100">
        <f t="shared" ref="J91:J100" si="71">H91/I91</f>
        <v>0.12629091398392034</v>
      </c>
    </row>
    <row r="92" spans="1:10" x14ac:dyDescent="0.2">
      <c r="A92" s="88" t="s">
        <v>9</v>
      </c>
      <c r="B92" s="85">
        <f t="shared" si="66"/>
        <v>832.91666666666663</v>
      </c>
      <c r="C92" s="92">
        <v>5750</v>
      </c>
      <c r="D92" s="101">
        <f t="shared" si="69"/>
        <v>0.14485507246376811</v>
      </c>
      <c r="E92" s="85">
        <f t="shared" si="67"/>
        <v>1001.4166666666666</v>
      </c>
      <c r="F92" s="94">
        <v>5644</v>
      </c>
      <c r="G92" s="101">
        <f t="shared" si="70"/>
        <v>0.17743030947318686</v>
      </c>
      <c r="H92" s="85">
        <f t="shared" si="68"/>
        <v>1834.3333333333333</v>
      </c>
      <c r="I92" s="97">
        <v>11394</v>
      </c>
      <c r="J92" s="100">
        <f t="shared" si="71"/>
        <v>0.16099116494061202</v>
      </c>
    </row>
    <row r="93" spans="1:10" x14ac:dyDescent="0.2">
      <c r="A93" s="88" t="s">
        <v>10</v>
      </c>
      <c r="B93" s="85">
        <f t="shared" si="66"/>
        <v>724.5</v>
      </c>
      <c r="C93" s="92">
        <v>6447</v>
      </c>
      <c r="D93" s="101">
        <f t="shared" si="69"/>
        <v>0.11237785016286644</v>
      </c>
      <c r="E93" s="85">
        <f t="shared" si="67"/>
        <v>1016.3333333333334</v>
      </c>
      <c r="F93" s="94">
        <v>6370</v>
      </c>
      <c r="G93" s="101">
        <f t="shared" si="70"/>
        <v>0.15954997383568811</v>
      </c>
      <c r="H93" s="85">
        <f t="shared" si="68"/>
        <v>1740.8333333333335</v>
      </c>
      <c r="I93" s="97">
        <v>12817</v>
      </c>
      <c r="J93" s="100">
        <f t="shared" si="71"/>
        <v>0.13582221528698865</v>
      </c>
    </row>
    <row r="94" spans="1:10" x14ac:dyDescent="0.2">
      <c r="A94" s="88" t="s">
        <v>11</v>
      </c>
      <c r="B94" s="85">
        <f t="shared" si="66"/>
        <v>724.16666666666663</v>
      </c>
      <c r="C94" s="92">
        <v>6233</v>
      </c>
      <c r="D94" s="101">
        <f t="shared" si="69"/>
        <v>0.11618268356596609</v>
      </c>
      <c r="E94" s="85">
        <f t="shared" si="67"/>
        <v>1143.6666666666667</v>
      </c>
      <c r="F94" s="94">
        <v>6197</v>
      </c>
      <c r="G94" s="101">
        <f t="shared" si="70"/>
        <v>0.18455166478403529</v>
      </c>
      <c r="H94" s="85">
        <f t="shared" si="68"/>
        <v>1867.8333333333335</v>
      </c>
      <c r="I94" s="97">
        <v>12430</v>
      </c>
      <c r="J94" s="100">
        <f t="shared" si="71"/>
        <v>0.15026816840976134</v>
      </c>
    </row>
    <row r="95" spans="1:10" x14ac:dyDescent="0.2">
      <c r="A95" s="88" t="s">
        <v>12</v>
      </c>
      <c r="B95" s="85">
        <f t="shared" si="66"/>
        <v>786.25</v>
      </c>
      <c r="C95" s="92">
        <v>5904</v>
      </c>
      <c r="D95" s="101">
        <f t="shared" si="69"/>
        <v>0.13317242547425473</v>
      </c>
      <c r="E95" s="85">
        <f t="shared" si="67"/>
        <v>1183.8333333333333</v>
      </c>
      <c r="F95" s="94">
        <v>6141</v>
      </c>
      <c r="G95" s="101">
        <f t="shared" si="70"/>
        <v>0.19277533517885251</v>
      </c>
      <c r="H95" s="85">
        <f t="shared" si="68"/>
        <v>1970.0833333333333</v>
      </c>
      <c r="I95" s="97">
        <v>12045</v>
      </c>
      <c r="J95" s="100">
        <f t="shared" si="71"/>
        <v>0.1635602601356026</v>
      </c>
    </row>
    <row r="96" spans="1:10" x14ac:dyDescent="0.2">
      <c r="A96" s="88" t="s">
        <v>13</v>
      </c>
      <c r="B96" s="85">
        <f t="shared" si="66"/>
        <v>912.83333333333337</v>
      </c>
      <c r="C96" s="92">
        <v>5432</v>
      </c>
      <c r="D96" s="101">
        <f t="shared" si="69"/>
        <v>0.16804737358861072</v>
      </c>
      <c r="E96" s="85">
        <f t="shared" si="67"/>
        <v>1270.25</v>
      </c>
      <c r="F96" s="94">
        <v>5799</v>
      </c>
      <c r="G96" s="101">
        <f t="shared" si="70"/>
        <v>0.21904638730815656</v>
      </c>
      <c r="H96" s="85">
        <f t="shared" si="68"/>
        <v>2183.0833333333335</v>
      </c>
      <c r="I96" s="97">
        <v>11231</v>
      </c>
      <c r="J96" s="100">
        <f t="shared" si="71"/>
        <v>0.19438013830766035</v>
      </c>
    </row>
    <row r="97" spans="1:10" x14ac:dyDescent="0.2">
      <c r="A97" s="88" t="s">
        <v>14</v>
      </c>
      <c r="B97" s="85">
        <f t="shared" si="66"/>
        <v>866</v>
      </c>
      <c r="C97" s="92">
        <v>4601</v>
      </c>
      <c r="D97" s="101">
        <f t="shared" si="69"/>
        <v>0.18821995218430776</v>
      </c>
      <c r="E97" s="85">
        <f t="shared" si="67"/>
        <v>1171.4166666666667</v>
      </c>
      <c r="F97" s="94">
        <v>5039</v>
      </c>
      <c r="G97" s="101">
        <f t="shared" si="70"/>
        <v>0.2324700668121982</v>
      </c>
      <c r="H97" s="85">
        <f t="shared" si="68"/>
        <v>2037.4166666666667</v>
      </c>
      <c r="I97" s="97">
        <v>9640</v>
      </c>
      <c r="J97" s="100">
        <f t="shared" si="71"/>
        <v>0.21135027662517289</v>
      </c>
    </row>
    <row r="98" spans="1:10" x14ac:dyDescent="0.2">
      <c r="A98" s="88" t="s">
        <v>15</v>
      </c>
      <c r="B98" s="85">
        <f t="shared" si="66"/>
        <v>841.75</v>
      </c>
      <c r="C98" s="92">
        <v>3867</v>
      </c>
      <c r="D98" s="101">
        <f t="shared" si="69"/>
        <v>0.21767520041375743</v>
      </c>
      <c r="E98" s="85">
        <f t="shared" si="67"/>
        <v>1009.4166666666666</v>
      </c>
      <c r="F98" s="94">
        <v>3985</v>
      </c>
      <c r="G98" s="101">
        <f t="shared" si="70"/>
        <v>0.25330405687996654</v>
      </c>
      <c r="H98" s="85">
        <f t="shared" si="68"/>
        <v>1851.1666666666665</v>
      </c>
      <c r="I98" s="97">
        <v>7852</v>
      </c>
      <c r="J98" s="100">
        <f t="shared" si="71"/>
        <v>0.23575734420105279</v>
      </c>
    </row>
    <row r="99" spans="1:10" x14ac:dyDescent="0.2">
      <c r="A99" s="88" t="s">
        <v>16</v>
      </c>
      <c r="B99" s="85">
        <f t="shared" si="66"/>
        <v>483.83333333333331</v>
      </c>
      <c r="C99" s="92">
        <v>3491</v>
      </c>
      <c r="D99" s="101">
        <f t="shared" si="69"/>
        <v>0.13859448104650052</v>
      </c>
      <c r="E99" s="85">
        <f t="shared" si="67"/>
        <v>657</v>
      </c>
      <c r="F99" s="94">
        <v>3858</v>
      </c>
      <c r="G99" s="101">
        <f t="shared" si="70"/>
        <v>0.1702954898911353</v>
      </c>
      <c r="H99" s="85">
        <f t="shared" si="68"/>
        <v>1140.8333333333333</v>
      </c>
      <c r="I99" s="97">
        <v>7349</v>
      </c>
      <c r="J99" s="100">
        <f t="shared" si="71"/>
        <v>0.15523654011883703</v>
      </c>
    </row>
    <row r="100" spans="1:10" ht="15.75" x14ac:dyDescent="0.25">
      <c r="A100" s="87" t="s">
        <v>60</v>
      </c>
      <c r="B100" s="85">
        <f>SUM(B90:B99)</f>
        <v>6948.6666666666661</v>
      </c>
      <c r="C100" s="93">
        <v>50634</v>
      </c>
      <c r="D100" s="101">
        <f t="shared" si="69"/>
        <v>0.13723321615251938</v>
      </c>
      <c r="E100" s="85">
        <f>SUM(E90:E99)</f>
        <v>9252.5</v>
      </c>
      <c r="F100" s="95">
        <v>51345</v>
      </c>
      <c r="G100" s="101">
        <f t="shared" si="70"/>
        <v>0.18020255136819555</v>
      </c>
      <c r="H100" s="85">
        <f>SUM(H90:H99)</f>
        <v>16201.166666666668</v>
      </c>
      <c r="I100" s="98">
        <v>101979</v>
      </c>
      <c r="J100" s="100">
        <f t="shared" si="71"/>
        <v>0.15886767537107313</v>
      </c>
    </row>
  </sheetData>
  <mergeCells count="59">
    <mergeCell ref="H88:J88"/>
    <mergeCell ref="A87:J87"/>
    <mergeCell ref="E88:G88"/>
    <mergeCell ref="B88:D88"/>
    <mergeCell ref="B70:C70"/>
    <mergeCell ref="D70:E70"/>
    <mergeCell ref="F70:G70"/>
    <mergeCell ref="B69:G69"/>
    <mergeCell ref="BJ7:BO7"/>
    <mergeCell ref="BJ8:BK8"/>
    <mergeCell ref="BL8:BM8"/>
    <mergeCell ref="BN8:BO8"/>
    <mergeCell ref="AL7:AQ7"/>
    <mergeCell ref="AL8:AM8"/>
    <mergeCell ref="AN8:AO8"/>
    <mergeCell ref="AP8:AQ8"/>
    <mergeCell ref="AR7:AW7"/>
    <mergeCell ref="AR8:AS8"/>
    <mergeCell ref="AT8:AU8"/>
    <mergeCell ref="AV8:AW8"/>
    <mergeCell ref="Z7:AE7"/>
    <mergeCell ref="Z8:AA8"/>
    <mergeCell ref="AB8:AC8"/>
    <mergeCell ref="BP7:BU7"/>
    <mergeCell ref="BP8:BQ8"/>
    <mergeCell ref="BR8:BS8"/>
    <mergeCell ref="BT8:BU8"/>
    <mergeCell ref="AX7:BC7"/>
    <mergeCell ref="AX8:AY8"/>
    <mergeCell ref="AZ8:BA8"/>
    <mergeCell ref="BB8:BC8"/>
    <mergeCell ref="BD7:BI7"/>
    <mergeCell ref="BD8:BE8"/>
    <mergeCell ref="BF8:BG8"/>
    <mergeCell ref="BH8:BI8"/>
    <mergeCell ref="T7:Y7"/>
    <mergeCell ref="T8:U8"/>
    <mergeCell ref="V8:W8"/>
    <mergeCell ref="X8:Y8"/>
    <mergeCell ref="AH8:AI8"/>
    <mergeCell ref="AD8:AE8"/>
    <mergeCell ref="AF7:AK7"/>
    <mergeCell ref="AF8:AG8"/>
    <mergeCell ref="AJ8:AK8"/>
    <mergeCell ref="A3:H4"/>
    <mergeCell ref="A7:A9"/>
    <mergeCell ref="B7:G7"/>
    <mergeCell ref="B8:C8"/>
    <mergeCell ref="D8:E8"/>
    <mergeCell ref="H7:M7"/>
    <mergeCell ref="H8:I8"/>
    <mergeCell ref="J8:K8"/>
    <mergeCell ref="L8:M8"/>
    <mergeCell ref="A59:G60"/>
    <mergeCell ref="N7:S7"/>
    <mergeCell ref="N8:O8"/>
    <mergeCell ref="P8:Q8"/>
    <mergeCell ref="R8:S8"/>
    <mergeCell ref="F8:G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0"/>
  <sheetViews>
    <sheetView zoomScaleNormal="100" workbookViewId="0"/>
  </sheetViews>
  <sheetFormatPr baseColWidth="10" defaultRowHeight="12.75" x14ac:dyDescent="0.2"/>
  <cols>
    <col min="1" max="1" width="24" style="18" bestFit="1" customWidth="1"/>
    <col min="2" max="3" width="11.42578125" style="18"/>
    <col min="4" max="4" width="11.85546875" style="18" bestFit="1" customWidth="1"/>
    <col min="5" max="5" width="11.85546875" style="18" customWidth="1"/>
    <col min="6" max="6" width="11.42578125" style="18"/>
    <col min="7" max="7" width="11.85546875" style="18" bestFit="1" customWidth="1"/>
    <col min="8" max="16" width="11.42578125" style="18"/>
    <col min="17" max="17" width="11.85546875" style="18" bestFit="1" customWidth="1"/>
    <col min="18" max="18" width="11.42578125" style="18"/>
    <col min="19" max="19" width="11.85546875" style="18" bestFit="1" customWidth="1"/>
    <col min="20" max="16384" width="11.42578125" style="18"/>
  </cols>
  <sheetData>
    <row r="1" spans="1:73" s="19" customFormat="1" ht="15.75" x14ac:dyDescent="0.25">
      <c r="A1" s="68" t="s">
        <v>107</v>
      </c>
    </row>
    <row r="2" spans="1:73" s="24" customFormat="1" ht="15.75" x14ac:dyDescent="0.25">
      <c r="A2" s="25"/>
    </row>
    <row r="3" spans="1:73" s="24" customFormat="1" ht="17.25" customHeight="1" x14ac:dyDescent="0.2">
      <c r="A3" s="132" t="s">
        <v>134</v>
      </c>
      <c r="B3" s="132"/>
      <c r="C3" s="132"/>
      <c r="D3" s="132"/>
      <c r="E3" s="132"/>
      <c r="F3" s="132"/>
      <c r="G3" s="132"/>
    </row>
    <row r="4" spans="1:73" s="24" customFormat="1" x14ac:dyDescent="0.2">
      <c r="A4" s="132"/>
      <c r="B4" s="132"/>
      <c r="C4" s="132"/>
      <c r="D4" s="132"/>
      <c r="E4" s="132"/>
      <c r="F4" s="132"/>
      <c r="G4" s="132"/>
    </row>
    <row r="7" spans="1:73" x14ac:dyDescent="0.2">
      <c r="A7" s="150" t="s">
        <v>102</v>
      </c>
      <c r="B7" s="147" t="s">
        <v>22</v>
      </c>
      <c r="C7" s="147"/>
      <c r="D7" s="147"/>
      <c r="E7" s="147"/>
      <c r="F7" s="147"/>
      <c r="G7" s="148"/>
      <c r="H7" s="147" t="s">
        <v>40</v>
      </c>
      <c r="I7" s="147"/>
      <c r="J7" s="147"/>
      <c r="K7" s="147"/>
      <c r="L7" s="147"/>
      <c r="M7" s="148"/>
      <c r="N7" s="147" t="s">
        <v>39</v>
      </c>
      <c r="O7" s="147"/>
      <c r="P7" s="147"/>
      <c r="Q7" s="147"/>
      <c r="R7" s="147"/>
      <c r="S7" s="148"/>
      <c r="T7" s="147" t="s">
        <v>38</v>
      </c>
      <c r="U7" s="147"/>
      <c r="V7" s="147"/>
      <c r="W7" s="147"/>
      <c r="X7" s="147"/>
      <c r="Y7" s="148"/>
      <c r="Z7" s="147" t="s">
        <v>37</v>
      </c>
      <c r="AA7" s="147"/>
      <c r="AB7" s="147"/>
      <c r="AC7" s="147"/>
      <c r="AD7" s="147"/>
      <c r="AE7" s="148"/>
      <c r="AF7" s="147" t="s">
        <v>36</v>
      </c>
      <c r="AG7" s="147"/>
      <c r="AH7" s="147"/>
      <c r="AI7" s="147"/>
      <c r="AJ7" s="147"/>
      <c r="AK7" s="148"/>
      <c r="AL7" s="147" t="s">
        <v>61</v>
      </c>
      <c r="AM7" s="147"/>
      <c r="AN7" s="147"/>
      <c r="AO7" s="147"/>
      <c r="AP7" s="147"/>
      <c r="AQ7" s="148"/>
      <c r="AR7" s="147" t="s">
        <v>34</v>
      </c>
      <c r="AS7" s="147"/>
      <c r="AT7" s="147"/>
      <c r="AU7" s="147"/>
      <c r="AV7" s="147"/>
      <c r="AW7" s="148"/>
      <c r="AX7" s="147" t="s">
        <v>33</v>
      </c>
      <c r="AY7" s="147"/>
      <c r="AZ7" s="147"/>
      <c r="BA7" s="147"/>
      <c r="BB7" s="147"/>
      <c r="BC7" s="148"/>
      <c r="BD7" s="147" t="s">
        <v>32</v>
      </c>
      <c r="BE7" s="147"/>
      <c r="BF7" s="147"/>
      <c r="BG7" s="147"/>
      <c r="BH7" s="147"/>
      <c r="BI7" s="148"/>
      <c r="BJ7" s="147" t="s">
        <v>31</v>
      </c>
      <c r="BK7" s="147"/>
      <c r="BL7" s="147"/>
      <c r="BM7" s="147"/>
      <c r="BN7" s="147"/>
      <c r="BO7" s="148"/>
      <c r="BP7" s="147" t="s">
        <v>30</v>
      </c>
      <c r="BQ7" s="147"/>
      <c r="BR7" s="147"/>
      <c r="BS7" s="147"/>
      <c r="BT7" s="147"/>
      <c r="BU7" s="148"/>
    </row>
    <row r="8" spans="1:73" x14ac:dyDescent="0.2">
      <c r="A8" s="151"/>
      <c r="B8" s="148" t="s">
        <v>44</v>
      </c>
      <c r="C8" s="149"/>
      <c r="D8" s="149" t="s">
        <v>2</v>
      </c>
      <c r="E8" s="149"/>
      <c r="F8" s="149" t="s">
        <v>3</v>
      </c>
      <c r="G8" s="149"/>
      <c r="H8" s="149" t="s">
        <v>44</v>
      </c>
      <c r="I8" s="149"/>
      <c r="J8" s="149" t="s">
        <v>2</v>
      </c>
      <c r="K8" s="149"/>
      <c r="L8" s="149" t="s">
        <v>3</v>
      </c>
      <c r="M8" s="149"/>
      <c r="N8" s="149" t="s">
        <v>44</v>
      </c>
      <c r="O8" s="149"/>
      <c r="P8" s="149" t="s">
        <v>2</v>
      </c>
      <c r="Q8" s="149"/>
      <c r="R8" s="149" t="s">
        <v>3</v>
      </c>
      <c r="S8" s="149"/>
      <c r="T8" s="149" t="s">
        <v>44</v>
      </c>
      <c r="U8" s="149"/>
      <c r="V8" s="149" t="s">
        <v>2</v>
      </c>
      <c r="W8" s="149"/>
      <c r="X8" s="149" t="s">
        <v>3</v>
      </c>
      <c r="Y8" s="149"/>
      <c r="Z8" s="149" t="s">
        <v>44</v>
      </c>
      <c r="AA8" s="149"/>
      <c r="AB8" s="149" t="s">
        <v>2</v>
      </c>
      <c r="AC8" s="149"/>
      <c r="AD8" s="149" t="s">
        <v>3</v>
      </c>
      <c r="AE8" s="149"/>
      <c r="AF8" s="149" t="s">
        <v>44</v>
      </c>
      <c r="AG8" s="149"/>
      <c r="AH8" s="149" t="s">
        <v>2</v>
      </c>
      <c r="AI8" s="149"/>
      <c r="AJ8" s="149" t="s">
        <v>3</v>
      </c>
      <c r="AK8" s="149"/>
      <c r="AL8" s="149" t="s">
        <v>44</v>
      </c>
      <c r="AM8" s="149"/>
      <c r="AN8" s="149" t="s">
        <v>2</v>
      </c>
      <c r="AO8" s="149"/>
      <c r="AP8" s="149" t="s">
        <v>3</v>
      </c>
      <c r="AQ8" s="149"/>
      <c r="AR8" s="149" t="s">
        <v>44</v>
      </c>
      <c r="AS8" s="149"/>
      <c r="AT8" s="149" t="s">
        <v>2</v>
      </c>
      <c r="AU8" s="149"/>
      <c r="AV8" s="149" t="s">
        <v>3</v>
      </c>
      <c r="AW8" s="149"/>
      <c r="AX8" s="149" t="s">
        <v>44</v>
      </c>
      <c r="AY8" s="149"/>
      <c r="AZ8" s="149" t="s">
        <v>2</v>
      </c>
      <c r="BA8" s="149"/>
      <c r="BB8" s="149" t="s">
        <v>3</v>
      </c>
      <c r="BC8" s="149"/>
      <c r="BD8" s="149" t="s">
        <v>44</v>
      </c>
      <c r="BE8" s="149"/>
      <c r="BF8" s="149" t="s">
        <v>2</v>
      </c>
      <c r="BG8" s="149"/>
      <c r="BH8" s="149" t="s">
        <v>3</v>
      </c>
      <c r="BI8" s="149"/>
      <c r="BJ8" s="149" t="s">
        <v>44</v>
      </c>
      <c r="BK8" s="149"/>
      <c r="BL8" s="149" t="s">
        <v>2</v>
      </c>
      <c r="BM8" s="149"/>
      <c r="BN8" s="149" t="s">
        <v>3</v>
      </c>
      <c r="BO8" s="149"/>
      <c r="BP8" s="149" t="s">
        <v>44</v>
      </c>
      <c r="BQ8" s="149"/>
      <c r="BR8" s="149" t="s">
        <v>2</v>
      </c>
      <c r="BS8" s="149"/>
      <c r="BT8" s="149" t="s">
        <v>3</v>
      </c>
      <c r="BU8" s="149"/>
    </row>
    <row r="9" spans="1:73" ht="38.25" x14ac:dyDescent="0.2">
      <c r="A9" s="152"/>
      <c r="B9" s="47" t="s">
        <v>45</v>
      </c>
      <c r="C9" s="21" t="s">
        <v>46</v>
      </c>
      <c r="D9" s="21" t="s">
        <v>47</v>
      </c>
      <c r="E9" s="21" t="s">
        <v>48</v>
      </c>
      <c r="F9" s="21" t="s">
        <v>49</v>
      </c>
      <c r="G9" s="21" t="s">
        <v>50</v>
      </c>
      <c r="H9" s="21" t="s">
        <v>45</v>
      </c>
      <c r="I9" s="21" t="s">
        <v>46</v>
      </c>
      <c r="J9" s="21" t="s">
        <v>47</v>
      </c>
      <c r="K9" s="21" t="s">
        <v>48</v>
      </c>
      <c r="L9" s="21" t="s">
        <v>49</v>
      </c>
      <c r="M9" s="21" t="s">
        <v>50</v>
      </c>
      <c r="N9" s="21" t="s">
        <v>45</v>
      </c>
      <c r="O9" s="21" t="s">
        <v>46</v>
      </c>
      <c r="P9" s="21" t="s">
        <v>47</v>
      </c>
      <c r="Q9" s="21" t="s">
        <v>48</v>
      </c>
      <c r="R9" s="21" t="s">
        <v>49</v>
      </c>
      <c r="S9" s="21" t="s">
        <v>50</v>
      </c>
      <c r="T9" s="21" t="s">
        <v>45</v>
      </c>
      <c r="U9" s="21" t="s">
        <v>46</v>
      </c>
      <c r="V9" s="21" t="s">
        <v>47</v>
      </c>
      <c r="W9" s="21" t="s">
        <v>48</v>
      </c>
      <c r="X9" s="21" t="s">
        <v>49</v>
      </c>
      <c r="Y9" s="21" t="s">
        <v>50</v>
      </c>
      <c r="Z9" s="21" t="s">
        <v>45</v>
      </c>
      <c r="AA9" s="21" t="s">
        <v>46</v>
      </c>
      <c r="AB9" s="21" t="s">
        <v>47</v>
      </c>
      <c r="AC9" s="21" t="s">
        <v>48</v>
      </c>
      <c r="AD9" s="21" t="s">
        <v>49</v>
      </c>
      <c r="AE9" s="21" t="s">
        <v>50</v>
      </c>
      <c r="AF9" s="21" t="s">
        <v>45</v>
      </c>
      <c r="AG9" s="21" t="s">
        <v>46</v>
      </c>
      <c r="AH9" s="21" t="s">
        <v>47</v>
      </c>
      <c r="AI9" s="21" t="s">
        <v>48</v>
      </c>
      <c r="AJ9" s="21" t="s">
        <v>49</v>
      </c>
      <c r="AK9" s="21" t="s">
        <v>50</v>
      </c>
      <c r="AL9" s="21" t="s">
        <v>45</v>
      </c>
      <c r="AM9" s="21" t="s">
        <v>46</v>
      </c>
      <c r="AN9" s="21" t="s">
        <v>47</v>
      </c>
      <c r="AO9" s="21" t="s">
        <v>48</v>
      </c>
      <c r="AP9" s="21" t="s">
        <v>49</v>
      </c>
      <c r="AQ9" s="21" t="s">
        <v>50</v>
      </c>
      <c r="AR9" s="21" t="s">
        <v>45</v>
      </c>
      <c r="AS9" s="21" t="s">
        <v>46</v>
      </c>
      <c r="AT9" s="21" t="s">
        <v>47</v>
      </c>
      <c r="AU9" s="21" t="s">
        <v>48</v>
      </c>
      <c r="AV9" s="21" t="s">
        <v>49</v>
      </c>
      <c r="AW9" s="21" t="s">
        <v>50</v>
      </c>
      <c r="AX9" s="21" t="s">
        <v>45</v>
      </c>
      <c r="AY9" s="21" t="s">
        <v>46</v>
      </c>
      <c r="AZ9" s="21" t="s">
        <v>47</v>
      </c>
      <c r="BA9" s="21" t="s">
        <v>48</v>
      </c>
      <c r="BB9" s="21" t="s">
        <v>49</v>
      </c>
      <c r="BC9" s="21" t="s">
        <v>50</v>
      </c>
      <c r="BD9" s="21" t="s">
        <v>45</v>
      </c>
      <c r="BE9" s="21" t="s">
        <v>46</v>
      </c>
      <c r="BF9" s="21" t="s">
        <v>47</v>
      </c>
      <c r="BG9" s="21" t="s">
        <v>48</v>
      </c>
      <c r="BH9" s="21" t="s">
        <v>49</v>
      </c>
      <c r="BI9" s="21" t="s">
        <v>50</v>
      </c>
      <c r="BJ9" s="21" t="s">
        <v>45</v>
      </c>
      <c r="BK9" s="21" t="s">
        <v>46</v>
      </c>
      <c r="BL9" s="21" t="s">
        <v>47</v>
      </c>
      <c r="BM9" s="21" t="s">
        <v>48</v>
      </c>
      <c r="BN9" s="21" t="s">
        <v>49</v>
      </c>
      <c r="BO9" s="21" t="s">
        <v>50</v>
      </c>
      <c r="BP9" s="21" t="s">
        <v>45</v>
      </c>
      <c r="BQ9" s="21" t="s">
        <v>46</v>
      </c>
      <c r="BR9" s="21" t="s">
        <v>47</v>
      </c>
      <c r="BS9" s="21" t="s">
        <v>48</v>
      </c>
      <c r="BT9" s="21" t="s">
        <v>49</v>
      </c>
      <c r="BU9" s="21" t="s">
        <v>50</v>
      </c>
    </row>
    <row r="10" spans="1:73" x14ac:dyDescent="0.2">
      <c r="A10" s="22" t="s">
        <v>51</v>
      </c>
      <c r="B10" s="110">
        <v>1226</v>
      </c>
      <c r="C10" s="100">
        <f>B10/$F$19</f>
        <v>7.0940863326003939E-2</v>
      </c>
      <c r="D10" s="110">
        <v>1487</v>
      </c>
      <c r="E10" s="100">
        <f>D10/$F$19</f>
        <v>8.6043282027543105E-2</v>
      </c>
      <c r="F10" s="104">
        <f>B10+D10</f>
        <v>2713</v>
      </c>
      <c r="G10" s="100">
        <f>F10/$F$19</f>
        <v>0.15698414535354704</v>
      </c>
      <c r="H10" s="110">
        <v>1188</v>
      </c>
      <c r="I10" s="100">
        <f>H10/$F$19</f>
        <v>6.8742043744936934E-2</v>
      </c>
      <c r="J10" s="110">
        <v>1473</v>
      </c>
      <c r="K10" s="100">
        <f>J10/$F$19</f>
        <v>8.5233190602939476E-2</v>
      </c>
      <c r="L10" s="104">
        <f>H10+J10</f>
        <v>2661</v>
      </c>
      <c r="M10" s="100">
        <f>L10/$F$19</f>
        <v>0.15397523434787641</v>
      </c>
      <c r="N10" s="110">
        <v>1168</v>
      </c>
      <c r="O10" s="100">
        <f>N10/$F$19</f>
        <v>6.7584770281217454E-2</v>
      </c>
      <c r="P10" s="110">
        <v>1463</v>
      </c>
      <c r="Q10" s="100">
        <f>P10/$F$19</f>
        <v>8.465455387107973E-2</v>
      </c>
      <c r="R10" s="104">
        <f>N10+P10</f>
        <v>2631</v>
      </c>
      <c r="S10" s="100">
        <f>R10/$F$19</f>
        <v>0.15223932415229718</v>
      </c>
      <c r="T10" s="110">
        <v>1136</v>
      </c>
      <c r="U10" s="100">
        <f>T10/$F$19</f>
        <v>6.5733132739266287E-2</v>
      </c>
      <c r="V10" s="110">
        <v>1453</v>
      </c>
      <c r="W10" s="100">
        <f>V10/$F$19</f>
        <v>8.4075917139219997E-2</v>
      </c>
      <c r="X10" s="104">
        <f>T10+V10</f>
        <v>2589</v>
      </c>
      <c r="Y10" s="100">
        <f>X10/$F$19</f>
        <v>0.14980904987848628</v>
      </c>
      <c r="Z10" s="110">
        <v>1092</v>
      </c>
      <c r="AA10" s="100">
        <f>Z10/$F$19</f>
        <v>6.3187131119083445E-2</v>
      </c>
      <c r="AB10" s="110">
        <v>1426</v>
      </c>
      <c r="AC10" s="100">
        <f>AB10/$F$19</f>
        <v>8.2513597963198709E-2</v>
      </c>
      <c r="AD10" s="104">
        <f>Z10+AB10</f>
        <v>2518</v>
      </c>
      <c r="AE10" s="100">
        <f>AD10/$F$19</f>
        <v>0.14570072908228215</v>
      </c>
      <c r="AF10" s="110">
        <v>1081</v>
      </c>
      <c r="AG10" s="100">
        <f>AF10/$F$19</f>
        <v>6.2550630714037728E-2</v>
      </c>
      <c r="AH10" s="110">
        <v>1405</v>
      </c>
      <c r="AI10" s="100">
        <f>AH10/$F$19</f>
        <v>8.1298460826293259E-2</v>
      </c>
      <c r="AJ10" s="104">
        <f>AF10+AH10</f>
        <v>2486</v>
      </c>
      <c r="AK10" s="100">
        <f>AJ10/$F$19</f>
        <v>0.14384909154033099</v>
      </c>
      <c r="AL10" s="110">
        <v>1056</v>
      </c>
      <c r="AM10" s="100">
        <f>AL10/$F$19</f>
        <v>6.1104038884388381E-2</v>
      </c>
      <c r="AN10" s="110">
        <v>1417</v>
      </c>
      <c r="AO10" s="100">
        <f>AN10/$F$19</f>
        <v>8.1992824904524933E-2</v>
      </c>
      <c r="AP10" s="104">
        <f>AL10+AN10</f>
        <v>2473</v>
      </c>
      <c r="AQ10" s="100">
        <f>AP10/$F$19</f>
        <v>0.14309686378891331</v>
      </c>
      <c r="AR10" s="110">
        <v>1072</v>
      </c>
      <c r="AS10" s="100">
        <f>AR10/$F$19</f>
        <v>6.2029857655363965E-2</v>
      </c>
      <c r="AT10" s="110">
        <v>1404</v>
      </c>
      <c r="AU10" s="100">
        <f>AT10/$F$19</f>
        <v>8.1240597153107275E-2</v>
      </c>
      <c r="AV10" s="104">
        <f>AR10+AT10</f>
        <v>2476</v>
      </c>
      <c r="AW10" s="100">
        <f>AV10/$F$19</f>
        <v>0.14327045480847125</v>
      </c>
      <c r="AX10" s="110">
        <v>1069</v>
      </c>
      <c r="AY10" s="100">
        <f>AX10/$F$19</f>
        <v>6.185626663580604E-2</v>
      </c>
      <c r="AZ10" s="110">
        <v>1417</v>
      </c>
      <c r="BA10" s="100">
        <f>AZ10/$F$19</f>
        <v>8.1992824904524933E-2</v>
      </c>
      <c r="BB10" s="104">
        <f>AX10+AZ10</f>
        <v>2486</v>
      </c>
      <c r="BC10" s="100">
        <f>BB10/$F$19</f>
        <v>0.14384909154033099</v>
      </c>
      <c r="BD10" s="110">
        <v>1092</v>
      </c>
      <c r="BE10" s="100">
        <f>BD10/$F$19</f>
        <v>6.3187131119083445E-2</v>
      </c>
      <c r="BF10" s="110">
        <v>1422</v>
      </c>
      <c r="BG10" s="100">
        <f>BF10/$F$19</f>
        <v>8.2282143270454813E-2</v>
      </c>
      <c r="BH10" s="104">
        <f>BD10+BF10</f>
        <v>2514</v>
      </c>
      <c r="BI10" s="100">
        <f>BH10/$F$19</f>
        <v>0.14546927438953824</v>
      </c>
      <c r="BJ10" s="110">
        <v>1094</v>
      </c>
      <c r="BK10" s="100">
        <f>BJ10/$F$19</f>
        <v>6.3302858465455386E-2</v>
      </c>
      <c r="BL10" s="110">
        <v>1431</v>
      </c>
      <c r="BM10" s="100">
        <f>BL10/$F$19</f>
        <v>8.2802916329128576E-2</v>
      </c>
      <c r="BN10" s="104">
        <f>BJ10+BL10</f>
        <v>2525</v>
      </c>
      <c r="BO10" s="100">
        <f>BN10/$F$19</f>
        <v>0.14610577479458395</v>
      </c>
      <c r="BP10" s="110">
        <v>1119</v>
      </c>
      <c r="BQ10" s="100">
        <f>BP10/$F$19</f>
        <v>6.4749450295104732E-2</v>
      </c>
      <c r="BR10" s="110">
        <v>1392</v>
      </c>
      <c r="BS10" s="100">
        <f>BR10/$F$19</f>
        <v>8.0546233074875587E-2</v>
      </c>
      <c r="BT10" s="104">
        <f>BP10+BR10</f>
        <v>2511</v>
      </c>
      <c r="BU10" s="100">
        <f>BT10/$F$19</f>
        <v>0.14529568336998033</v>
      </c>
    </row>
    <row r="11" spans="1:73" x14ac:dyDescent="0.2">
      <c r="A11" s="22" t="s">
        <v>52</v>
      </c>
      <c r="B11" s="110">
        <v>2466</v>
      </c>
      <c r="C11" s="100">
        <f t="shared" ref="C11:C19" si="0">B11/$F$19</f>
        <v>0.14269181807661149</v>
      </c>
      <c r="D11" s="110">
        <v>2207</v>
      </c>
      <c r="E11" s="100">
        <f>D11/$F$19</f>
        <v>0.12770512672144427</v>
      </c>
      <c r="F11" s="104">
        <f t="shared" ref="F11:F19" si="1">B11+D11</f>
        <v>4673</v>
      </c>
      <c r="G11" s="100">
        <f t="shared" ref="G11:G19" si="2">F11/$F$19</f>
        <v>0.27039694479805576</v>
      </c>
      <c r="H11" s="110">
        <v>2399</v>
      </c>
      <c r="I11" s="100">
        <f t="shared" ref="I11:I19" si="3">H11/$F$19</f>
        <v>0.13881495197315125</v>
      </c>
      <c r="J11" s="110">
        <v>2207</v>
      </c>
      <c r="K11" s="100">
        <f>J11/$F$19</f>
        <v>0.12770512672144427</v>
      </c>
      <c r="L11" s="104">
        <f t="shared" ref="L11:L19" si="4">H11+J11</f>
        <v>4606</v>
      </c>
      <c r="M11" s="100">
        <f t="shared" ref="M11:M19" si="5">L11/$F$19</f>
        <v>0.26652007869459554</v>
      </c>
      <c r="N11" s="110">
        <v>2349</v>
      </c>
      <c r="O11" s="100">
        <f t="shared" ref="O11:O19" si="6">N11/$F$19</f>
        <v>0.13592176831385255</v>
      </c>
      <c r="P11" s="110">
        <v>2232</v>
      </c>
      <c r="Q11" s="100">
        <f>P11/$F$19</f>
        <v>0.12915171855109361</v>
      </c>
      <c r="R11" s="104">
        <f t="shared" ref="R11:R19" si="7">N11+P11</f>
        <v>4581</v>
      </c>
      <c r="S11" s="100">
        <f t="shared" ref="S11:S19" si="8">R11/$F$19</f>
        <v>0.2650734868649462</v>
      </c>
      <c r="T11" s="110">
        <v>2265</v>
      </c>
      <c r="U11" s="100">
        <f t="shared" ref="U11:U19" si="9">T11/$F$19</f>
        <v>0.13106121976623075</v>
      </c>
      <c r="V11" s="110">
        <v>2235</v>
      </c>
      <c r="W11" s="100">
        <f>V11/$F$19</f>
        <v>0.12932530957065155</v>
      </c>
      <c r="X11" s="104">
        <f t="shared" ref="X11:X19" si="10">T11+V11</f>
        <v>4500</v>
      </c>
      <c r="Y11" s="100">
        <f t="shared" ref="Y11:Y19" si="11">X11/$F$19</f>
        <v>0.26038652933688233</v>
      </c>
      <c r="Z11" s="110">
        <v>2158</v>
      </c>
      <c r="AA11" s="100">
        <f t="shared" ref="AA11:AA19" si="12">Z11/$F$19</f>
        <v>0.12486980673533156</v>
      </c>
      <c r="AB11" s="110">
        <v>2175</v>
      </c>
      <c r="AC11" s="100">
        <f>AB11/$F$19</f>
        <v>0.12585348917949313</v>
      </c>
      <c r="AD11" s="104">
        <f t="shared" ref="AD11:AD19" si="13">Z11+AB11</f>
        <v>4333</v>
      </c>
      <c r="AE11" s="100">
        <f t="shared" ref="AE11:AE19" si="14">AD11/$F$19</f>
        <v>0.25072329591482467</v>
      </c>
      <c r="AF11" s="110">
        <v>2112</v>
      </c>
      <c r="AG11" s="100">
        <f t="shared" ref="AG11:AG19" si="15">AF11/$F$19</f>
        <v>0.12220807776877676</v>
      </c>
      <c r="AH11" s="110">
        <v>2142</v>
      </c>
      <c r="AI11" s="100">
        <f>AH11/$F$19</f>
        <v>0.12394398796435598</v>
      </c>
      <c r="AJ11" s="104">
        <f t="shared" ref="AJ11:AJ19" si="16">AF11+AH11</f>
        <v>4254</v>
      </c>
      <c r="AK11" s="100">
        <f t="shared" ref="AK11:AK19" si="17">AJ11/$F$19</f>
        <v>0.24615206573313275</v>
      </c>
      <c r="AL11" s="110">
        <v>2043</v>
      </c>
      <c r="AM11" s="100">
        <f t="shared" ref="AM11:AM19" si="18">AL11/$F$19</f>
        <v>0.11821548431894456</v>
      </c>
      <c r="AN11" s="110">
        <v>2116</v>
      </c>
      <c r="AO11" s="100">
        <f>AN11/$F$19</f>
        <v>0.12243953246152066</v>
      </c>
      <c r="AP11" s="104">
        <f t="shared" ref="AP11:AP19" si="19">AL11+AN11</f>
        <v>4159</v>
      </c>
      <c r="AQ11" s="100">
        <f t="shared" ref="AQ11:AQ19" si="20">AP11/$F$19</f>
        <v>0.24065501678046522</v>
      </c>
      <c r="AR11" s="110">
        <v>2103</v>
      </c>
      <c r="AS11" s="100">
        <f t="shared" ref="AS11:AS19" si="21">AR11/$F$19</f>
        <v>0.121687304710103</v>
      </c>
      <c r="AT11" s="110">
        <v>2131</v>
      </c>
      <c r="AU11" s="100">
        <f>AT11/$F$19</f>
        <v>0.12330748755931026</v>
      </c>
      <c r="AV11" s="104">
        <f t="shared" ref="AV11:AV19" si="22">AR11+AT11</f>
        <v>4234</v>
      </c>
      <c r="AW11" s="100">
        <f t="shared" ref="AW11:AW19" si="23">AV11/$F$19</f>
        <v>0.24499479226941326</v>
      </c>
      <c r="AX11" s="110">
        <v>2103</v>
      </c>
      <c r="AY11" s="100">
        <f t="shared" ref="AY11:AY19" si="24">AX11/$F$19</f>
        <v>0.121687304710103</v>
      </c>
      <c r="AZ11" s="110">
        <v>2145</v>
      </c>
      <c r="BA11" s="100">
        <f>AZ11/$F$19</f>
        <v>0.1241175789839139</v>
      </c>
      <c r="BB11" s="104">
        <f t="shared" ref="BB11:BB19" si="25">AX11+AZ11</f>
        <v>4248</v>
      </c>
      <c r="BC11" s="100">
        <f t="shared" ref="BC11:BC19" si="26">BB11/$F$19</f>
        <v>0.2458048836940169</v>
      </c>
      <c r="BD11" s="110">
        <v>2240</v>
      </c>
      <c r="BE11" s="100">
        <f t="shared" ref="BE11:BE19" si="27">BD11/$F$19</f>
        <v>0.12961462793658141</v>
      </c>
      <c r="BF11" s="110">
        <v>2206</v>
      </c>
      <c r="BG11" s="100">
        <f>BF11/$F$19</f>
        <v>0.1276472630482583</v>
      </c>
      <c r="BH11" s="104">
        <f t="shared" ref="BH11:BH19" si="28">BD11+BF11</f>
        <v>4446</v>
      </c>
      <c r="BI11" s="100">
        <f t="shared" ref="BI11:BI19" si="29">BH11/$F$19</f>
        <v>0.2572618909848397</v>
      </c>
      <c r="BJ11" s="110">
        <v>2278</v>
      </c>
      <c r="BK11" s="100">
        <f t="shared" ref="BK11:BK19" si="30">BJ11/$F$19</f>
        <v>0.13181344751764842</v>
      </c>
      <c r="BL11" s="110">
        <v>2214</v>
      </c>
      <c r="BM11" s="100">
        <f>BL11/$F$19</f>
        <v>0.12811017243374609</v>
      </c>
      <c r="BN11" s="104">
        <f t="shared" ref="BN11:BN19" si="31">BJ11+BL11</f>
        <v>4492</v>
      </c>
      <c r="BO11" s="100">
        <f t="shared" ref="BO11:BO19" si="32">BN11/$F$19</f>
        <v>0.25992361995139451</v>
      </c>
      <c r="BP11" s="110">
        <v>2276</v>
      </c>
      <c r="BQ11" s="100">
        <f t="shared" ref="BQ11:BQ19" si="33">BP11/$F$19</f>
        <v>0.13169772017127648</v>
      </c>
      <c r="BR11" s="110">
        <v>2138</v>
      </c>
      <c r="BS11" s="100">
        <f>BR11/$F$19</f>
        <v>0.12371253327161208</v>
      </c>
      <c r="BT11" s="104">
        <f t="shared" ref="BT11:BT19" si="34">BP11+BR11</f>
        <v>4414</v>
      </c>
      <c r="BU11" s="100">
        <f t="shared" ref="BU11:BU19" si="35">BT11/$F$19</f>
        <v>0.25541025344288854</v>
      </c>
    </row>
    <row r="12" spans="1:73" x14ac:dyDescent="0.2">
      <c r="A12" s="22" t="s">
        <v>53</v>
      </c>
      <c r="B12" s="110">
        <v>2221</v>
      </c>
      <c r="C12" s="100">
        <f t="shared" si="0"/>
        <v>0.12851521814604791</v>
      </c>
      <c r="D12" s="110">
        <v>2661</v>
      </c>
      <c r="E12" s="100">
        <f t="shared" ref="E12:E19" si="36">D12/$F$19</f>
        <v>0.15397523434787641</v>
      </c>
      <c r="F12" s="104">
        <f t="shared" si="1"/>
        <v>4882</v>
      </c>
      <c r="G12" s="100">
        <f t="shared" si="2"/>
        <v>0.28249045249392429</v>
      </c>
      <c r="H12" s="110">
        <v>2152</v>
      </c>
      <c r="I12" s="100">
        <f t="shared" si="3"/>
        <v>0.12452262469621572</v>
      </c>
      <c r="J12" s="110">
        <v>2639</v>
      </c>
      <c r="K12" s="100">
        <f t="shared" ref="K12:K19" si="37">J12/$F$19</f>
        <v>0.15270223353778498</v>
      </c>
      <c r="L12" s="104">
        <f t="shared" si="4"/>
        <v>4791</v>
      </c>
      <c r="M12" s="100">
        <f t="shared" si="5"/>
        <v>0.27722485823400067</v>
      </c>
      <c r="N12" s="110">
        <v>2094</v>
      </c>
      <c r="O12" s="100">
        <f t="shared" si="6"/>
        <v>0.12116653165142924</v>
      </c>
      <c r="P12" s="110">
        <v>2649</v>
      </c>
      <c r="Q12" s="100">
        <f t="shared" ref="Q12:Q19" si="38">P12/$F$19</f>
        <v>0.15328087026964471</v>
      </c>
      <c r="R12" s="104">
        <f t="shared" si="7"/>
        <v>4743</v>
      </c>
      <c r="S12" s="100">
        <f t="shared" si="8"/>
        <v>0.27444740192107397</v>
      </c>
      <c r="T12" s="110">
        <v>2028</v>
      </c>
      <c r="U12" s="100">
        <f t="shared" si="9"/>
        <v>0.11734752922115496</v>
      </c>
      <c r="V12" s="110">
        <v>2602</v>
      </c>
      <c r="W12" s="100">
        <f t="shared" ref="W12:W19" si="39">V12/$F$19</f>
        <v>0.15056127762990396</v>
      </c>
      <c r="X12" s="104">
        <f t="shared" si="10"/>
        <v>4630</v>
      </c>
      <c r="Y12" s="100">
        <f t="shared" si="11"/>
        <v>0.26790880685105889</v>
      </c>
      <c r="Z12" s="110">
        <v>1934</v>
      </c>
      <c r="AA12" s="100">
        <f t="shared" si="12"/>
        <v>0.11190834394167341</v>
      </c>
      <c r="AB12" s="110">
        <v>2517</v>
      </c>
      <c r="AC12" s="100">
        <f t="shared" ref="AC12:AC19" si="40">AB12/$F$19</f>
        <v>0.14564286540909616</v>
      </c>
      <c r="AD12" s="104">
        <f t="shared" si="13"/>
        <v>4451</v>
      </c>
      <c r="AE12" s="100">
        <f t="shared" si="14"/>
        <v>0.25755120935076958</v>
      </c>
      <c r="AF12" s="110">
        <v>1852</v>
      </c>
      <c r="AG12" s="100">
        <f t="shared" si="15"/>
        <v>0.10716352274042357</v>
      </c>
      <c r="AH12" s="110">
        <v>2484</v>
      </c>
      <c r="AI12" s="100">
        <f t="shared" ref="AI12:AI19" si="41">AH12/$F$19</f>
        <v>0.14373336419395905</v>
      </c>
      <c r="AJ12" s="104">
        <f t="shared" si="16"/>
        <v>4336</v>
      </c>
      <c r="AK12" s="100">
        <f t="shared" si="17"/>
        <v>0.25089688693438261</v>
      </c>
      <c r="AL12" s="110">
        <v>1802</v>
      </c>
      <c r="AM12" s="100">
        <f t="shared" si="18"/>
        <v>0.10427033908112487</v>
      </c>
      <c r="AN12" s="110">
        <v>2430</v>
      </c>
      <c r="AO12" s="100">
        <f t="shared" ref="AO12:AO19" si="42">AN12/$F$19</f>
        <v>0.14060872584191644</v>
      </c>
      <c r="AP12" s="104">
        <f t="shared" si="19"/>
        <v>4232</v>
      </c>
      <c r="AQ12" s="100">
        <f t="shared" si="20"/>
        <v>0.24487906492304132</v>
      </c>
      <c r="AR12" s="110">
        <v>1857</v>
      </c>
      <c r="AS12" s="100">
        <f t="shared" si="21"/>
        <v>0.10745284110635343</v>
      </c>
      <c r="AT12" s="110">
        <v>2459</v>
      </c>
      <c r="AU12" s="100">
        <f t="shared" ref="AU12:AU19" si="43">AT12/$F$19</f>
        <v>0.1422867723643097</v>
      </c>
      <c r="AV12" s="104">
        <f t="shared" si="22"/>
        <v>4316</v>
      </c>
      <c r="AW12" s="100">
        <f t="shared" si="23"/>
        <v>0.24973961347066312</v>
      </c>
      <c r="AX12" s="110">
        <v>1920</v>
      </c>
      <c r="AY12" s="100">
        <f t="shared" si="24"/>
        <v>0.11109825251706978</v>
      </c>
      <c r="AZ12" s="110">
        <v>2542</v>
      </c>
      <c r="BA12" s="100">
        <f t="shared" ref="BA12:BA19" si="44">AZ12/$F$19</f>
        <v>0.1470894572387455</v>
      </c>
      <c r="BB12" s="104">
        <f t="shared" si="25"/>
        <v>4462</v>
      </c>
      <c r="BC12" s="100">
        <f t="shared" si="26"/>
        <v>0.25818770975581529</v>
      </c>
      <c r="BD12" s="110">
        <v>2044</v>
      </c>
      <c r="BE12" s="100">
        <f t="shared" si="27"/>
        <v>0.11827334799213055</v>
      </c>
      <c r="BF12" s="110">
        <v>2625</v>
      </c>
      <c r="BG12" s="100">
        <f t="shared" ref="BG12:BG19" si="45">BF12/$F$19</f>
        <v>0.15189214211318133</v>
      </c>
      <c r="BH12" s="104">
        <f t="shared" si="28"/>
        <v>4669</v>
      </c>
      <c r="BI12" s="100">
        <f t="shared" si="29"/>
        <v>0.27016549010531188</v>
      </c>
      <c r="BJ12" s="110">
        <v>2029</v>
      </c>
      <c r="BK12" s="100">
        <f t="shared" si="30"/>
        <v>0.11740539289434093</v>
      </c>
      <c r="BL12" s="110">
        <v>2611</v>
      </c>
      <c r="BM12" s="100">
        <f t="shared" ref="BM12:BM19" si="46">BL12/$F$19</f>
        <v>0.15108205068857772</v>
      </c>
      <c r="BN12" s="104">
        <f t="shared" si="31"/>
        <v>4640</v>
      </c>
      <c r="BO12" s="100">
        <f t="shared" si="32"/>
        <v>0.26848744358291865</v>
      </c>
      <c r="BP12" s="110">
        <v>2015</v>
      </c>
      <c r="BQ12" s="100">
        <f t="shared" si="33"/>
        <v>0.1165953014697373</v>
      </c>
      <c r="BR12" s="110">
        <v>2527</v>
      </c>
      <c r="BS12" s="100">
        <f t="shared" ref="BS12:BS19" si="47">BR12/$F$19</f>
        <v>0.14622150214095592</v>
      </c>
      <c r="BT12" s="104">
        <f t="shared" si="34"/>
        <v>4542</v>
      </c>
      <c r="BU12" s="100">
        <f t="shared" si="35"/>
        <v>0.26281680361069321</v>
      </c>
    </row>
    <row r="13" spans="1:73" x14ac:dyDescent="0.2">
      <c r="A13" s="22" t="s">
        <v>54</v>
      </c>
      <c r="B13" s="110">
        <v>7</v>
      </c>
      <c r="C13" s="100">
        <f t="shared" si="0"/>
        <v>4.050457123018169E-4</v>
      </c>
      <c r="D13" s="110">
        <v>11</v>
      </c>
      <c r="E13" s="100">
        <f t="shared" si="36"/>
        <v>6.3650040504571227E-4</v>
      </c>
      <c r="F13" s="104">
        <f t="shared" si="1"/>
        <v>18</v>
      </c>
      <c r="G13" s="100">
        <f t="shared" si="2"/>
        <v>1.0415461173475292E-3</v>
      </c>
      <c r="H13" s="110">
        <v>4</v>
      </c>
      <c r="I13" s="100">
        <f t="shared" si="3"/>
        <v>2.3145469274389539E-4</v>
      </c>
      <c r="J13" s="110">
        <v>13</v>
      </c>
      <c r="K13" s="100">
        <f t="shared" si="37"/>
        <v>7.5222775141766003E-4</v>
      </c>
      <c r="L13" s="104">
        <f t="shared" si="4"/>
        <v>17</v>
      </c>
      <c r="M13" s="100">
        <f t="shared" si="5"/>
        <v>9.8368244416155545E-4</v>
      </c>
      <c r="N13" s="110">
        <v>3</v>
      </c>
      <c r="O13" s="100">
        <f t="shared" si="6"/>
        <v>1.7359101955792154E-4</v>
      </c>
      <c r="P13" s="110">
        <v>11</v>
      </c>
      <c r="Q13" s="100">
        <f t="shared" si="38"/>
        <v>6.3650040504571227E-4</v>
      </c>
      <c r="R13" s="104">
        <f t="shared" si="7"/>
        <v>14</v>
      </c>
      <c r="S13" s="100">
        <f t="shared" si="8"/>
        <v>8.1009142460363381E-4</v>
      </c>
      <c r="T13" s="110">
        <v>2</v>
      </c>
      <c r="U13" s="100">
        <f t="shared" si="9"/>
        <v>1.157273463719477E-4</v>
      </c>
      <c r="V13" s="110">
        <v>10</v>
      </c>
      <c r="W13" s="100">
        <f t="shared" si="39"/>
        <v>5.786367318597385E-4</v>
      </c>
      <c r="X13" s="104">
        <f t="shared" si="10"/>
        <v>12</v>
      </c>
      <c r="Y13" s="100">
        <f t="shared" si="11"/>
        <v>6.9436407823168615E-4</v>
      </c>
      <c r="Z13" s="110">
        <v>2</v>
      </c>
      <c r="AA13" s="100">
        <f t="shared" si="12"/>
        <v>1.157273463719477E-4</v>
      </c>
      <c r="AB13" s="110">
        <v>11</v>
      </c>
      <c r="AC13" s="100">
        <f t="shared" si="40"/>
        <v>6.3650040504571227E-4</v>
      </c>
      <c r="AD13" s="104">
        <f t="shared" si="13"/>
        <v>13</v>
      </c>
      <c r="AE13" s="100">
        <f t="shared" si="14"/>
        <v>7.5222775141766003E-4</v>
      </c>
      <c r="AF13" s="110">
        <v>2</v>
      </c>
      <c r="AG13" s="100">
        <f t="shared" si="15"/>
        <v>1.157273463719477E-4</v>
      </c>
      <c r="AH13" s="110">
        <v>9</v>
      </c>
      <c r="AI13" s="100">
        <f t="shared" si="41"/>
        <v>5.2077305867376461E-4</v>
      </c>
      <c r="AJ13" s="104">
        <f t="shared" si="16"/>
        <v>11</v>
      </c>
      <c r="AK13" s="100">
        <f t="shared" si="17"/>
        <v>6.3650040504571227E-4</v>
      </c>
      <c r="AL13" s="110">
        <v>3</v>
      </c>
      <c r="AM13" s="100">
        <f t="shared" si="18"/>
        <v>1.7359101955792154E-4</v>
      </c>
      <c r="AN13" s="110">
        <v>10</v>
      </c>
      <c r="AO13" s="100">
        <f t="shared" si="42"/>
        <v>5.786367318597385E-4</v>
      </c>
      <c r="AP13" s="104">
        <f t="shared" si="19"/>
        <v>13</v>
      </c>
      <c r="AQ13" s="100">
        <f t="shared" si="20"/>
        <v>7.5222775141766003E-4</v>
      </c>
      <c r="AR13" s="110">
        <v>3</v>
      </c>
      <c r="AS13" s="100">
        <f t="shared" si="21"/>
        <v>1.7359101955792154E-4</v>
      </c>
      <c r="AT13" s="110">
        <v>8</v>
      </c>
      <c r="AU13" s="100">
        <f t="shared" si="43"/>
        <v>4.6290938548779079E-4</v>
      </c>
      <c r="AV13" s="104">
        <f t="shared" si="22"/>
        <v>11</v>
      </c>
      <c r="AW13" s="100">
        <f t="shared" si="23"/>
        <v>6.3650040504571227E-4</v>
      </c>
      <c r="AX13" s="110">
        <v>6</v>
      </c>
      <c r="AY13" s="100">
        <f t="shared" si="24"/>
        <v>3.4718203911584308E-4</v>
      </c>
      <c r="AZ13" s="110">
        <v>8</v>
      </c>
      <c r="BA13" s="100">
        <f t="shared" si="44"/>
        <v>4.6290938548779079E-4</v>
      </c>
      <c r="BB13" s="104">
        <f t="shared" si="25"/>
        <v>14</v>
      </c>
      <c r="BC13" s="100">
        <f t="shared" si="26"/>
        <v>8.1009142460363381E-4</v>
      </c>
      <c r="BD13" s="110">
        <v>11</v>
      </c>
      <c r="BE13" s="100">
        <f t="shared" si="27"/>
        <v>6.3650040504571227E-4</v>
      </c>
      <c r="BF13" s="110">
        <v>9</v>
      </c>
      <c r="BG13" s="100">
        <f t="shared" si="45"/>
        <v>5.2077305867376461E-4</v>
      </c>
      <c r="BH13" s="104">
        <f t="shared" si="28"/>
        <v>20</v>
      </c>
      <c r="BI13" s="100">
        <f t="shared" si="29"/>
        <v>1.157273463719477E-3</v>
      </c>
      <c r="BJ13" s="110">
        <v>11</v>
      </c>
      <c r="BK13" s="100">
        <f t="shared" si="30"/>
        <v>6.3650040504571227E-4</v>
      </c>
      <c r="BL13" s="110">
        <v>8</v>
      </c>
      <c r="BM13" s="100">
        <f t="shared" si="46"/>
        <v>4.6290938548779079E-4</v>
      </c>
      <c r="BN13" s="104">
        <f t="shared" si="31"/>
        <v>19</v>
      </c>
      <c r="BO13" s="100">
        <f t="shared" si="32"/>
        <v>1.099409790533503E-3</v>
      </c>
      <c r="BP13" s="110">
        <v>10</v>
      </c>
      <c r="BQ13" s="100">
        <f t="shared" si="33"/>
        <v>5.786367318597385E-4</v>
      </c>
      <c r="BR13" s="110">
        <v>8</v>
      </c>
      <c r="BS13" s="100">
        <f t="shared" si="47"/>
        <v>4.6290938548779079E-4</v>
      </c>
      <c r="BT13" s="104">
        <f t="shared" si="34"/>
        <v>18</v>
      </c>
      <c r="BU13" s="100">
        <f t="shared" si="35"/>
        <v>1.0415461173475292E-3</v>
      </c>
    </row>
    <row r="14" spans="1:73" x14ac:dyDescent="0.2">
      <c r="A14" s="22" t="s">
        <v>55</v>
      </c>
      <c r="B14" s="110">
        <v>471</v>
      </c>
      <c r="C14" s="100">
        <f t="shared" si="0"/>
        <v>2.725379007059368E-2</v>
      </c>
      <c r="D14" s="110">
        <v>637</v>
      </c>
      <c r="E14" s="100">
        <f t="shared" si="36"/>
        <v>3.6859159819465338E-2</v>
      </c>
      <c r="F14" s="104">
        <f t="shared" si="1"/>
        <v>1108</v>
      </c>
      <c r="G14" s="100">
        <f t="shared" si="2"/>
        <v>6.4112949890059015E-2</v>
      </c>
      <c r="H14" s="110">
        <v>455</v>
      </c>
      <c r="I14" s="100">
        <f t="shared" si="3"/>
        <v>2.63279712996181E-2</v>
      </c>
      <c r="J14" s="110">
        <v>647</v>
      </c>
      <c r="K14" s="100">
        <f t="shared" si="37"/>
        <v>3.7437796551325078E-2</v>
      </c>
      <c r="L14" s="104">
        <f t="shared" si="4"/>
        <v>1102</v>
      </c>
      <c r="M14" s="100">
        <f t="shared" si="5"/>
        <v>6.3765767850943178E-2</v>
      </c>
      <c r="N14" s="110">
        <v>450</v>
      </c>
      <c r="O14" s="100">
        <f t="shared" si="6"/>
        <v>2.603865293368823E-2</v>
      </c>
      <c r="P14" s="110">
        <v>638</v>
      </c>
      <c r="Q14" s="100">
        <f t="shared" si="38"/>
        <v>3.6917023492651316E-2</v>
      </c>
      <c r="R14" s="104">
        <f t="shared" si="7"/>
        <v>1088</v>
      </c>
      <c r="S14" s="100">
        <f t="shared" si="8"/>
        <v>6.2955676426339549E-2</v>
      </c>
      <c r="T14" s="110">
        <v>445</v>
      </c>
      <c r="U14" s="100">
        <f t="shared" si="9"/>
        <v>2.574933456775836E-2</v>
      </c>
      <c r="V14" s="110">
        <v>621</v>
      </c>
      <c r="W14" s="100">
        <f t="shared" si="39"/>
        <v>3.5933341048489761E-2</v>
      </c>
      <c r="X14" s="104">
        <f t="shared" si="10"/>
        <v>1066</v>
      </c>
      <c r="Y14" s="100">
        <f t="shared" si="11"/>
        <v>6.1682675616248121E-2</v>
      </c>
      <c r="Z14" s="110">
        <v>423</v>
      </c>
      <c r="AA14" s="100">
        <f t="shared" si="12"/>
        <v>2.4476333757666936E-2</v>
      </c>
      <c r="AB14" s="110">
        <v>606</v>
      </c>
      <c r="AC14" s="100">
        <f t="shared" si="40"/>
        <v>3.5065385950700148E-2</v>
      </c>
      <c r="AD14" s="104">
        <f t="shared" si="13"/>
        <v>1029</v>
      </c>
      <c r="AE14" s="100">
        <f t="shared" si="14"/>
        <v>5.9541719708367087E-2</v>
      </c>
      <c r="AF14" s="110">
        <v>397</v>
      </c>
      <c r="AG14" s="100">
        <f t="shared" si="15"/>
        <v>2.2971878254831615E-2</v>
      </c>
      <c r="AH14" s="110">
        <v>582</v>
      </c>
      <c r="AI14" s="100">
        <f t="shared" si="41"/>
        <v>3.3676657794236779E-2</v>
      </c>
      <c r="AJ14" s="104">
        <f t="shared" si="16"/>
        <v>979</v>
      </c>
      <c r="AK14" s="100">
        <f t="shared" si="17"/>
        <v>5.6648536049068395E-2</v>
      </c>
      <c r="AL14" s="110">
        <v>380</v>
      </c>
      <c r="AM14" s="100">
        <f t="shared" si="18"/>
        <v>2.1988195810670061E-2</v>
      </c>
      <c r="AN14" s="110">
        <v>563</v>
      </c>
      <c r="AO14" s="100">
        <f t="shared" si="42"/>
        <v>3.2577248003703277E-2</v>
      </c>
      <c r="AP14" s="104">
        <f t="shared" si="19"/>
        <v>943</v>
      </c>
      <c r="AQ14" s="100">
        <f t="shared" si="20"/>
        <v>5.4565443814373338E-2</v>
      </c>
      <c r="AR14" s="110">
        <v>400</v>
      </c>
      <c r="AS14" s="100">
        <f t="shared" si="21"/>
        <v>2.3145469274389537E-2</v>
      </c>
      <c r="AT14" s="110">
        <v>590</v>
      </c>
      <c r="AU14" s="100">
        <f t="shared" si="43"/>
        <v>3.4139567179724571E-2</v>
      </c>
      <c r="AV14" s="104">
        <f t="shared" si="22"/>
        <v>990</v>
      </c>
      <c r="AW14" s="100">
        <f t="shared" si="23"/>
        <v>5.7285036454114105E-2</v>
      </c>
      <c r="AX14" s="110">
        <v>439</v>
      </c>
      <c r="AY14" s="100">
        <f t="shared" si="24"/>
        <v>2.5402152528642519E-2</v>
      </c>
      <c r="AZ14" s="110">
        <v>608</v>
      </c>
      <c r="BA14" s="100">
        <f t="shared" si="44"/>
        <v>3.5181113297072096E-2</v>
      </c>
      <c r="BB14" s="104">
        <f t="shared" si="25"/>
        <v>1047</v>
      </c>
      <c r="BC14" s="100">
        <f t="shared" si="26"/>
        <v>6.0583265825714619E-2</v>
      </c>
      <c r="BD14" s="110">
        <v>478</v>
      </c>
      <c r="BE14" s="100">
        <f t="shared" si="27"/>
        <v>2.7658835782895498E-2</v>
      </c>
      <c r="BF14" s="110">
        <v>651</v>
      </c>
      <c r="BG14" s="100">
        <f t="shared" si="45"/>
        <v>3.7669251244068974E-2</v>
      </c>
      <c r="BH14" s="104">
        <f t="shared" si="28"/>
        <v>1129</v>
      </c>
      <c r="BI14" s="100">
        <f t="shared" si="29"/>
        <v>6.5328087026964465E-2</v>
      </c>
      <c r="BJ14" s="110">
        <v>455</v>
      </c>
      <c r="BK14" s="100">
        <f t="shared" si="30"/>
        <v>2.63279712996181E-2</v>
      </c>
      <c r="BL14" s="110">
        <v>633</v>
      </c>
      <c r="BM14" s="100">
        <f t="shared" si="46"/>
        <v>3.6627705126721442E-2</v>
      </c>
      <c r="BN14" s="104">
        <f t="shared" si="31"/>
        <v>1088</v>
      </c>
      <c r="BO14" s="100">
        <f t="shared" si="32"/>
        <v>6.2955676426339549E-2</v>
      </c>
      <c r="BP14" s="110">
        <v>435</v>
      </c>
      <c r="BQ14" s="100">
        <f t="shared" si="33"/>
        <v>2.5170697835898623E-2</v>
      </c>
      <c r="BR14" s="110">
        <v>605</v>
      </c>
      <c r="BS14" s="100">
        <f t="shared" si="47"/>
        <v>3.5007522277514178E-2</v>
      </c>
      <c r="BT14" s="104">
        <f t="shared" si="34"/>
        <v>1040</v>
      </c>
      <c r="BU14" s="100">
        <f t="shared" si="35"/>
        <v>6.0178220113412798E-2</v>
      </c>
    </row>
    <row r="15" spans="1:73" x14ac:dyDescent="0.2">
      <c r="A15" s="22" t="s">
        <v>56</v>
      </c>
      <c r="B15" s="110">
        <v>401</v>
      </c>
      <c r="C15" s="100">
        <f t="shared" si="0"/>
        <v>2.3203332947575511E-2</v>
      </c>
      <c r="D15" s="110">
        <v>852</v>
      </c>
      <c r="E15" s="100">
        <f t="shared" si="36"/>
        <v>4.9299849554449715E-2</v>
      </c>
      <c r="F15" s="104">
        <f t="shared" si="1"/>
        <v>1253</v>
      </c>
      <c r="G15" s="100">
        <f t="shared" si="2"/>
        <v>7.2503182502025226E-2</v>
      </c>
      <c r="H15" s="110">
        <v>375</v>
      </c>
      <c r="I15" s="100">
        <f t="shared" si="3"/>
        <v>2.1698877444740191E-2</v>
      </c>
      <c r="J15" s="110">
        <v>834</v>
      </c>
      <c r="K15" s="100">
        <f t="shared" si="37"/>
        <v>4.825830343710219E-2</v>
      </c>
      <c r="L15" s="104">
        <f t="shared" si="4"/>
        <v>1209</v>
      </c>
      <c r="M15" s="100">
        <f t="shared" si="5"/>
        <v>6.9957180881842385E-2</v>
      </c>
      <c r="N15" s="110">
        <v>353</v>
      </c>
      <c r="O15" s="100">
        <f t="shared" si="6"/>
        <v>2.0425876634648767E-2</v>
      </c>
      <c r="P15" s="110">
        <v>839</v>
      </c>
      <c r="Q15" s="100">
        <f t="shared" si="38"/>
        <v>4.8547621803032057E-2</v>
      </c>
      <c r="R15" s="104">
        <f t="shared" si="7"/>
        <v>1192</v>
      </c>
      <c r="S15" s="100">
        <f t="shared" si="8"/>
        <v>6.897349843768083E-2</v>
      </c>
      <c r="T15" s="110">
        <v>356</v>
      </c>
      <c r="U15" s="100">
        <f t="shared" si="9"/>
        <v>2.0599467654206689E-2</v>
      </c>
      <c r="V15" s="110">
        <v>842</v>
      </c>
      <c r="W15" s="100">
        <f t="shared" si="39"/>
        <v>4.8721212822589975E-2</v>
      </c>
      <c r="X15" s="104">
        <f t="shared" si="10"/>
        <v>1198</v>
      </c>
      <c r="Y15" s="100">
        <f t="shared" si="11"/>
        <v>6.9320680476796667E-2</v>
      </c>
      <c r="Z15" s="110">
        <v>349</v>
      </c>
      <c r="AA15" s="100">
        <f t="shared" si="12"/>
        <v>2.0194421941904871E-2</v>
      </c>
      <c r="AB15" s="110">
        <v>821</v>
      </c>
      <c r="AC15" s="100">
        <f t="shared" si="40"/>
        <v>4.7506075685684525E-2</v>
      </c>
      <c r="AD15" s="104">
        <f t="shared" si="13"/>
        <v>1170</v>
      </c>
      <c r="AE15" s="100">
        <f t="shared" si="14"/>
        <v>6.7700497627589395E-2</v>
      </c>
      <c r="AF15" s="110">
        <v>310</v>
      </c>
      <c r="AG15" s="100">
        <f t="shared" si="15"/>
        <v>1.7937738687651892E-2</v>
      </c>
      <c r="AH15" s="110">
        <v>795</v>
      </c>
      <c r="AI15" s="100">
        <f t="shared" si="41"/>
        <v>4.6001620182849208E-2</v>
      </c>
      <c r="AJ15" s="104">
        <f t="shared" si="16"/>
        <v>1105</v>
      </c>
      <c r="AK15" s="100">
        <f t="shared" si="17"/>
        <v>6.3939358870501103E-2</v>
      </c>
      <c r="AL15" s="110">
        <v>291</v>
      </c>
      <c r="AM15" s="100">
        <f t="shared" si="18"/>
        <v>1.683832889711839E-2</v>
      </c>
      <c r="AN15" s="110">
        <v>712</v>
      </c>
      <c r="AO15" s="100">
        <f t="shared" si="42"/>
        <v>4.1198935308413377E-2</v>
      </c>
      <c r="AP15" s="104">
        <f t="shared" si="19"/>
        <v>1003</v>
      </c>
      <c r="AQ15" s="100">
        <f t="shared" si="20"/>
        <v>5.803726420553177E-2</v>
      </c>
      <c r="AR15" s="110">
        <v>296</v>
      </c>
      <c r="AS15" s="100">
        <f t="shared" si="21"/>
        <v>1.712764726304826E-2</v>
      </c>
      <c r="AT15" s="110">
        <v>717</v>
      </c>
      <c r="AU15" s="100">
        <f t="shared" si="43"/>
        <v>4.1488253674343251E-2</v>
      </c>
      <c r="AV15" s="104">
        <f t="shared" si="22"/>
        <v>1013</v>
      </c>
      <c r="AW15" s="100">
        <f t="shared" si="23"/>
        <v>5.8615900937391503E-2</v>
      </c>
      <c r="AX15" s="110">
        <v>312</v>
      </c>
      <c r="AY15" s="100">
        <f t="shared" si="24"/>
        <v>1.805346603402384E-2</v>
      </c>
      <c r="AZ15" s="110">
        <v>758</v>
      </c>
      <c r="BA15" s="100">
        <f t="shared" si="44"/>
        <v>4.3860664274968174E-2</v>
      </c>
      <c r="BB15" s="104">
        <f t="shared" si="25"/>
        <v>1070</v>
      </c>
      <c r="BC15" s="100">
        <f t="shared" si="26"/>
        <v>6.1914130308992017E-2</v>
      </c>
      <c r="BD15" s="110">
        <v>359</v>
      </c>
      <c r="BE15" s="100">
        <f t="shared" si="27"/>
        <v>2.0773058673764611E-2</v>
      </c>
      <c r="BF15" s="110">
        <v>874</v>
      </c>
      <c r="BG15" s="100">
        <f t="shared" si="45"/>
        <v>5.0572850364541143E-2</v>
      </c>
      <c r="BH15" s="104">
        <f t="shared" si="28"/>
        <v>1233</v>
      </c>
      <c r="BI15" s="100">
        <f t="shared" si="29"/>
        <v>7.1345909038305746E-2</v>
      </c>
      <c r="BJ15" s="110">
        <v>340</v>
      </c>
      <c r="BK15" s="100">
        <f t="shared" si="30"/>
        <v>1.9673648883231108E-2</v>
      </c>
      <c r="BL15" s="110">
        <v>852</v>
      </c>
      <c r="BM15" s="100">
        <f t="shared" si="46"/>
        <v>4.9299849554449715E-2</v>
      </c>
      <c r="BN15" s="104">
        <f t="shared" si="31"/>
        <v>1192</v>
      </c>
      <c r="BO15" s="100">
        <f t="shared" si="32"/>
        <v>6.897349843768083E-2</v>
      </c>
      <c r="BP15" s="110">
        <v>349</v>
      </c>
      <c r="BQ15" s="100">
        <f t="shared" si="33"/>
        <v>2.0194421941904871E-2</v>
      </c>
      <c r="BR15" s="110">
        <v>758</v>
      </c>
      <c r="BS15" s="100">
        <f t="shared" si="47"/>
        <v>4.3860664274968174E-2</v>
      </c>
      <c r="BT15" s="104">
        <f t="shared" si="34"/>
        <v>1107</v>
      </c>
      <c r="BU15" s="100">
        <f t="shared" si="35"/>
        <v>6.4055086216873044E-2</v>
      </c>
    </row>
    <row r="16" spans="1:73" x14ac:dyDescent="0.2">
      <c r="A16" s="22" t="s">
        <v>57</v>
      </c>
      <c r="B16" s="110">
        <v>341</v>
      </c>
      <c r="C16" s="100">
        <f t="shared" si="0"/>
        <v>1.9731512556417082E-2</v>
      </c>
      <c r="D16" s="110">
        <v>484</v>
      </c>
      <c r="E16" s="100">
        <f t="shared" si="36"/>
        <v>2.8006017822011342E-2</v>
      </c>
      <c r="F16" s="104">
        <f t="shared" si="1"/>
        <v>825</v>
      </c>
      <c r="G16" s="100">
        <f t="shared" si="2"/>
        <v>4.7737530378428421E-2</v>
      </c>
      <c r="H16" s="110">
        <v>326</v>
      </c>
      <c r="I16" s="100">
        <f t="shared" si="3"/>
        <v>1.8863557458627472E-2</v>
      </c>
      <c r="J16" s="110">
        <v>466</v>
      </c>
      <c r="K16" s="100">
        <f t="shared" si="37"/>
        <v>2.6964471704663814E-2</v>
      </c>
      <c r="L16" s="104">
        <f t="shared" si="4"/>
        <v>792</v>
      </c>
      <c r="M16" s="100">
        <f t="shared" si="5"/>
        <v>4.5828029163291283E-2</v>
      </c>
      <c r="N16" s="110">
        <v>315</v>
      </c>
      <c r="O16" s="100">
        <f t="shared" si="6"/>
        <v>1.8227057053581762E-2</v>
      </c>
      <c r="P16" s="110">
        <v>459</v>
      </c>
      <c r="Q16" s="100">
        <f t="shared" si="38"/>
        <v>2.6559425992361996E-2</v>
      </c>
      <c r="R16" s="104">
        <f t="shared" si="7"/>
        <v>774</v>
      </c>
      <c r="S16" s="100">
        <f t="shared" si="8"/>
        <v>4.4786483045943758E-2</v>
      </c>
      <c r="T16" s="110">
        <v>302</v>
      </c>
      <c r="U16" s="100">
        <f t="shared" si="9"/>
        <v>1.74748293021641E-2</v>
      </c>
      <c r="V16" s="110">
        <v>444</v>
      </c>
      <c r="W16" s="100">
        <f t="shared" si="39"/>
        <v>2.5691470894572386E-2</v>
      </c>
      <c r="X16" s="104">
        <f t="shared" si="10"/>
        <v>746</v>
      </c>
      <c r="Y16" s="100">
        <f t="shared" si="11"/>
        <v>4.3166300196736486E-2</v>
      </c>
      <c r="Z16" s="110">
        <v>292</v>
      </c>
      <c r="AA16" s="100">
        <f t="shared" si="12"/>
        <v>1.6896192570304364E-2</v>
      </c>
      <c r="AB16" s="110">
        <v>436</v>
      </c>
      <c r="AC16" s="100">
        <f t="shared" si="40"/>
        <v>2.5228561509084597E-2</v>
      </c>
      <c r="AD16" s="104">
        <f t="shared" si="13"/>
        <v>728</v>
      </c>
      <c r="AE16" s="100">
        <f t="shared" si="14"/>
        <v>4.2124754079388961E-2</v>
      </c>
      <c r="AF16" s="110">
        <v>274</v>
      </c>
      <c r="AG16" s="100">
        <f t="shared" si="15"/>
        <v>1.5854646452956835E-2</v>
      </c>
      <c r="AH16" s="110">
        <v>429</v>
      </c>
      <c r="AI16" s="100">
        <f t="shared" si="41"/>
        <v>2.482351579678278E-2</v>
      </c>
      <c r="AJ16" s="104">
        <f t="shared" si="16"/>
        <v>703</v>
      </c>
      <c r="AK16" s="100">
        <f t="shared" si="17"/>
        <v>4.0678162249739615E-2</v>
      </c>
      <c r="AL16" s="110">
        <v>273</v>
      </c>
      <c r="AM16" s="100">
        <f t="shared" si="18"/>
        <v>1.5796782779770861E-2</v>
      </c>
      <c r="AN16" s="110">
        <v>406</v>
      </c>
      <c r="AO16" s="100">
        <f t="shared" si="42"/>
        <v>2.3492651313505381E-2</v>
      </c>
      <c r="AP16" s="104">
        <f t="shared" si="19"/>
        <v>679</v>
      </c>
      <c r="AQ16" s="100">
        <f t="shared" si="20"/>
        <v>3.9289434093276239E-2</v>
      </c>
      <c r="AR16" s="110">
        <v>268</v>
      </c>
      <c r="AS16" s="100">
        <f t="shared" si="21"/>
        <v>1.5507464413840991E-2</v>
      </c>
      <c r="AT16" s="110">
        <v>417</v>
      </c>
      <c r="AU16" s="100">
        <f t="shared" si="43"/>
        <v>2.4129151718551095E-2</v>
      </c>
      <c r="AV16" s="104">
        <f t="shared" si="22"/>
        <v>685</v>
      </c>
      <c r="AW16" s="100">
        <f t="shared" si="23"/>
        <v>3.9636616132392083E-2</v>
      </c>
      <c r="AX16" s="110">
        <v>294</v>
      </c>
      <c r="AY16" s="100">
        <f t="shared" si="24"/>
        <v>1.7011919916676312E-2</v>
      </c>
      <c r="AZ16" s="110">
        <v>455</v>
      </c>
      <c r="BA16" s="100">
        <f t="shared" si="44"/>
        <v>2.63279712996181E-2</v>
      </c>
      <c r="BB16" s="104">
        <f t="shared" si="25"/>
        <v>749</v>
      </c>
      <c r="BC16" s="100">
        <f t="shared" si="26"/>
        <v>4.3339891216294411E-2</v>
      </c>
      <c r="BD16" s="110">
        <v>303</v>
      </c>
      <c r="BE16" s="100">
        <f t="shared" si="27"/>
        <v>1.7532692975350074E-2</v>
      </c>
      <c r="BF16" s="110">
        <v>486</v>
      </c>
      <c r="BG16" s="100">
        <f t="shared" si="45"/>
        <v>2.812174516838329E-2</v>
      </c>
      <c r="BH16" s="104">
        <f t="shared" si="28"/>
        <v>789</v>
      </c>
      <c r="BI16" s="100">
        <f t="shared" si="29"/>
        <v>4.5654438143733364E-2</v>
      </c>
      <c r="BJ16" s="110">
        <v>304</v>
      </c>
      <c r="BK16" s="100">
        <f t="shared" si="30"/>
        <v>1.7590556648536048E-2</v>
      </c>
      <c r="BL16" s="110">
        <v>469</v>
      </c>
      <c r="BM16" s="100">
        <f t="shared" si="46"/>
        <v>2.7138062724221732E-2</v>
      </c>
      <c r="BN16" s="104">
        <f t="shared" si="31"/>
        <v>773</v>
      </c>
      <c r="BO16" s="100">
        <f t="shared" si="32"/>
        <v>4.472861937275778E-2</v>
      </c>
      <c r="BP16" s="110">
        <v>298</v>
      </c>
      <c r="BQ16" s="100">
        <f t="shared" si="33"/>
        <v>1.7243374609420208E-2</v>
      </c>
      <c r="BR16" s="110">
        <v>441</v>
      </c>
      <c r="BS16" s="100">
        <f t="shared" si="47"/>
        <v>2.5517879875014467E-2</v>
      </c>
      <c r="BT16" s="104">
        <f t="shared" si="34"/>
        <v>739</v>
      </c>
      <c r="BU16" s="100">
        <f t="shared" si="35"/>
        <v>4.2761254484434671E-2</v>
      </c>
    </row>
    <row r="17" spans="1:73" x14ac:dyDescent="0.2">
      <c r="A17" s="22" t="s">
        <v>58</v>
      </c>
      <c r="B17" s="110">
        <v>270</v>
      </c>
      <c r="C17" s="100">
        <f t="shared" si="0"/>
        <v>1.5623191760212938E-2</v>
      </c>
      <c r="D17" s="110">
        <v>747</v>
      </c>
      <c r="E17" s="100">
        <f t="shared" si="36"/>
        <v>4.3224163869922463E-2</v>
      </c>
      <c r="F17" s="104">
        <f t="shared" si="1"/>
        <v>1017</v>
      </c>
      <c r="G17" s="100">
        <f t="shared" si="2"/>
        <v>5.8847355630135399E-2</v>
      </c>
      <c r="H17" s="110">
        <v>272</v>
      </c>
      <c r="I17" s="100">
        <f t="shared" si="3"/>
        <v>1.5738919106584887E-2</v>
      </c>
      <c r="J17" s="110">
        <v>744</v>
      </c>
      <c r="K17" s="100">
        <f t="shared" si="37"/>
        <v>4.3050572850364538E-2</v>
      </c>
      <c r="L17" s="104">
        <f t="shared" si="4"/>
        <v>1016</v>
      </c>
      <c r="M17" s="100">
        <f t="shared" si="5"/>
        <v>5.8789491956949429E-2</v>
      </c>
      <c r="N17" s="110">
        <v>269</v>
      </c>
      <c r="O17" s="100">
        <f t="shared" si="6"/>
        <v>1.5565328087026965E-2</v>
      </c>
      <c r="P17" s="110">
        <v>727</v>
      </c>
      <c r="Q17" s="100">
        <f t="shared" si="38"/>
        <v>4.2066890406202984E-2</v>
      </c>
      <c r="R17" s="104">
        <f t="shared" si="7"/>
        <v>996</v>
      </c>
      <c r="S17" s="100">
        <f t="shared" si="8"/>
        <v>5.7632218493229949E-2</v>
      </c>
      <c r="T17" s="110">
        <v>272</v>
      </c>
      <c r="U17" s="100">
        <f t="shared" si="9"/>
        <v>1.5738919106584887E-2</v>
      </c>
      <c r="V17" s="110">
        <v>716</v>
      </c>
      <c r="W17" s="100">
        <f t="shared" si="39"/>
        <v>4.1430390001157273E-2</v>
      </c>
      <c r="X17" s="104">
        <f t="shared" si="10"/>
        <v>988</v>
      </c>
      <c r="Y17" s="100">
        <f t="shared" si="11"/>
        <v>5.7169309107742157E-2</v>
      </c>
      <c r="Z17" s="110">
        <v>271</v>
      </c>
      <c r="AA17" s="100">
        <f t="shared" si="12"/>
        <v>1.5681055433398913E-2</v>
      </c>
      <c r="AB17" s="110">
        <v>698</v>
      </c>
      <c r="AC17" s="100">
        <f t="shared" si="40"/>
        <v>4.0388843883809741E-2</v>
      </c>
      <c r="AD17" s="104">
        <f t="shared" si="13"/>
        <v>969</v>
      </c>
      <c r="AE17" s="100">
        <f t="shared" si="14"/>
        <v>5.6069899317208655E-2</v>
      </c>
      <c r="AF17" s="110">
        <v>256</v>
      </c>
      <c r="AG17" s="100">
        <f t="shared" si="15"/>
        <v>1.4813100335609305E-2</v>
      </c>
      <c r="AH17" s="110">
        <v>651</v>
      </c>
      <c r="AI17" s="100">
        <f t="shared" si="41"/>
        <v>3.7669251244068974E-2</v>
      </c>
      <c r="AJ17" s="104">
        <f t="shared" si="16"/>
        <v>907</v>
      </c>
      <c r="AK17" s="100">
        <f t="shared" si="17"/>
        <v>5.2482351579678281E-2</v>
      </c>
      <c r="AL17" s="110">
        <v>259</v>
      </c>
      <c r="AM17" s="100">
        <f t="shared" si="18"/>
        <v>1.4986691355167225E-2</v>
      </c>
      <c r="AN17" s="110">
        <v>662</v>
      </c>
      <c r="AO17" s="100">
        <f t="shared" si="42"/>
        <v>3.8305751649114685E-2</v>
      </c>
      <c r="AP17" s="104">
        <f t="shared" si="19"/>
        <v>921</v>
      </c>
      <c r="AQ17" s="100">
        <f t="shared" si="20"/>
        <v>5.329244300428191E-2</v>
      </c>
      <c r="AR17" s="110">
        <v>276</v>
      </c>
      <c r="AS17" s="100">
        <f t="shared" si="21"/>
        <v>1.597037379932878E-2</v>
      </c>
      <c r="AT17" s="110">
        <v>686</v>
      </c>
      <c r="AU17" s="100">
        <f t="shared" si="43"/>
        <v>3.969447980557806E-2</v>
      </c>
      <c r="AV17" s="104">
        <f t="shared" si="22"/>
        <v>962</v>
      </c>
      <c r="AW17" s="100">
        <f t="shared" si="23"/>
        <v>5.566485360490684E-2</v>
      </c>
      <c r="AX17" s="110">
        <v>304</v>
      </c>
      <c r="AY17" s="100">
        <f t="shared" si="24"/>
        <v>1.7590556648536048E-2</v>
      </c>
      <c r="AZ17" s="110">
        <v>696</v>
      </c>
      <c r="BA17" s="100">
        <f t="shared" si="44"/>
        <v>4.0273116537437793E-2</v>
      </c>
      <c r="BB17" s="104">
        <f t="shared" si="25"/>
        <v>1000</v>
      </c>
      <c r="BC17" s="100">
        <f t="shared" si="26"/>
        <v>5.7863673185973845E-2</v>
      </c>
      <c r="BD17" s="110">
        <v>322</v>
      </c>
      <c r="BE17" s="100">
        <f t="shared" si="27"/>
        <v>1.863210276588358E-2</v>
      </c>
      <c r="BF17" s="110">
        <v>761</v>
      </c>
      <c r="BG17" s="100">
        <f t="shared" si="45"/>
        <v>4.4034255294526099E-2</v>
      </c>
      <c r="BH17" s="104">
        <f t="shared" si="28"/>
        <v>1083</v>
      </c>
      <c r="BI17" s="100">
        <f t="shared" si="29"/>
        <v>6.2666358060409669E-2</v>
      </c>
      <c r="BJ17" s="110">
        <v>320</v>
      </c>
      <c r="BK17" s="100">
        <f t="shared" si="30"/>
        <v>1.8516375419511632E-2</v>
      </c>
      <c r="BL17" s="110">
        <v>703</v>
      </c>
      <c r="BM17" s="100">
        <f t="shared" si="46"/>
        <v>4.0678162249739615E-2</v>
      </c>
      <c r="BN17" s="104">
        <f t="shared" si="31"/>
        <v>1023</v>
      </c>
      <c r="BO17" s="100">
        <f t="shared" si="32"/>
        <v>5.9194537669251243E-2</v>
      </c>
      <c r="BP17" s="110">
        <v>296</v>
      </c>
      <c r="BQ17" s="100">
        <f t="shared" si="33"/>
        <v>1.712764726304826E-2</v>
      </c>
      <c r="BR17" s="110">
        <v>625</v>
      </c>
      <c r="BS17" s="100">
        <f t="shared" si="47"/>
        <v>3.616479574123365E-2</v>
      </c>
      <c r="BT17" s="104">
        <f t="shared" si="34"/>
        <v>921</v>
      </c>
      <c r="BU17" s="100">
        <f t="shared" si="35"/>
        <v>5.329244300428191E-2</v>
      </c>
    </row>
    <row r="18" spans="1:73" x14ac:dyDescent="0.2">
      <c r="A18" s="22" t="s">
        <v>59</v>
      </c>
      <c r="B18" s="110">
        <v>258</v>
      </c>
      <c r="C18" s="100">
        <f t="shared" si="0"/>
        <v>1.4928827681981251E-2</v>
      </c>
      <c r="D18" s="110">
        <v>535</v>
      </c>
      <c r="E18" s="100">
        <f t="shared" si="36"/>
        <v>3.0957065154496009E-2</v>
      </c>
      <c r="F18" s="104">
        <f t="shared" si="1"/>
        <v>793</v>
      </c>
      <c r="G18" s="100">
        <f t="shared" si="2"/>
        <v>4.588589283647726E-2</v>
      </c>
      <c r="H18" s="110">
        <v>255</v>
      </c>
      <c r="I18" s="100">
        <f t="shared" si="3"/>
        <v>1.4755236662423331E-2</v>
      </c>
      <c r="J18" s="110">
        <v>519</v>
      </c>
      <c r="K18" s="100">
        <f t="shared" si="37"/>
        <v>3.0031246383520425E-2</v>
      </c>
      <c r="L18" s="104">
        <f t="shared" si="4"/>
        <v>774</v>
      </c>
      <c r="M18" s="100">
        <f t="shared" si="5"/>
        <v>4.4786483045943758E-2</v>
      </c>
      <c r="N18" s="110">
        <v>245</v>
      </c>
      <c r="O18" s="100">
        <f t="shared" si="6"/>
        <v>1.4176599930563593E-2</v>
      </c>
      <c r="P18" s="110">
        <v>525</v>
      </c>
      <c r="Q18" s="100">
        <f t="shared" si="38"/>
        <v>3.0378428422636269E-2</v>
      </c>
      <c r="R18" s="104">
        <f t="shared" si="7"/>
        <v>770</v>
      </c>
      <c r="S18" s="100">
        <f t="shared" si="8"/>
        <v>4.4555028353199862E-2</v>
      </c>
      <c r="T18" s="110">
        <v>224</v>
      </c>
      <c r="U18" s="100">
        <f t="shared" si="9"/>
        <v>1.2961462793658141E-2</v>
      </c>
      <c r="V18" s="110">
        <v>505</v>
      </c>
      <c r="W18" s="100">
        <f t="shared" si="39"/>
        <v>2.9221154958916792E-2</v>
      </c>
      <c r="X18" s="104">
        <f t="shared" si="10"/>
        <v>729</v>
      </c>
      <c r="Y18" s="100">
        <f t="shared" si="11"/>
        <v>4.2182617752574932E-2</v>
      </c>
      <c r="Z18" s="110">
        <v>227</v>
      </c>
      <c r="AA18" s="100">
        <f t="shared" si="12"/>
        <v>1.3135053813216063E-2</v>
      </c>
      <c r="AB18" s="110">
        <v>489</v>
      </c>
      <c r="AC18" s="100">
        <f t="shared" si="40"/>
        <v>2.8295336187941212E-2</v>
      </c>
      <c r="AD18" s="104">
        <f t="shared" si="13"/>
        <v>716</v>
      </c>
      <c r="AE18" s="100">
        <f t="shared" si="14"/>
        <v>4.1430390001157273E-2</v>
      </c>
      <c r="AF18" s="110">
        <v>222</v>
      </c>
      <c r="AG18" s="100">
        <f t="shared" si="15"/>
        <v>1.2845735447286193E-2</v>
      </c>
      <c r="AH18" s="110">
        <v>472</v>
      </c>
      <c r="AI18" s="100">
        <f t="shared" si="41"/>
        <v>2.7311653743779654E-2</v>
      </c>
      <c r="AJ18" s="104">
        <f t="shared" si="16"/>
        <v>694</v>
      </c>
      <c r="AK18" s="100">
        <f t="shared" si="17"/>
        <v>4.0157389191065852E-2</v>
      </c>
      <c r="AL18" s="110">
        <v>250</v>
      </c>
      <c r="AM18" s="100">
        <f t="shared" si="18"/>
        <v>1.4465918296493461E-2</v>
      </c>
      <c r="AN18" s="110">
        <v>545</v>
      </c>
      <c r="AO18" s="100">
        <f t="shared" si="42"/>
        <v>3.1535701886355745E-2</v>
      </c>
      <c r="AP18" s="104">
        <f t="shared" si="19"/>
        <v>795</v>
      </c>
      <c r="AQ18" s="100">
        <f t="shared" si="20"/>
        <v>4.6001620182849208E-2</v>
      </c>
      <c r="AR18" s="110">
        <v>263</v>
      </c>
      <c r="AS18" s="100">
        <f t="shared" si="21"/>
        <v>1.5218146047911121E-2</v>
      </c>
      <c r="AT18" s="110">
        <v>555</v>
      </c>
      <c r="AU18" s="100">
        <f t="shared" si="43"/>
        <v>3.2114338618215485E-2</v>
      </c>
      <c r="AV18" s="104">
        <f t="shared" si="22"/>
        <v>818</v>
      </c>
      <c r="AW18" s="100">
        <f t="shared" si="23"/>
        <v>4.7332484666126606E-2</v>
      </c>
      <c r="AX18" s="110">
        <v>246</v>
      </c>
      <c r="AY18" s="100">
        <f t="shared" si="24"/>
        <v>1.4234463603749565E-2</v>
      </c>
      <c r="AZ18" s="110">
        <v>509</v>
      </c>
      <c r="BA18" s="100">
        <f t="shared" si="44"/>
        <v>2.9452609651660688E-2</v>
      </c>
      <c r="BB18" s="104">
        <f t="shared" si="25"/>
        <v>755</v>
      </c>
      <c r="BC18" s="100">
        <f t="shared" si="26"/>
        <v>4.3687073255410255E-2</v>
      </c>
      <c r="BD18" s="110">
        <v>247</v>
      </c>
      <c r="BE18" s="100">
        <f t="shared" si="27"/>
        <v>1.4292327276935539E-2</v>
      </c>
      <c r="BF18" s="110">
        <v>493</v>
      </c>
      <c r="BG18" s="100">
        <f t="shared" si="45"/>
        <v>2.8526790880685104E-2</v>
      </c>
      <c r="BH18" s="104">
        <f t="shared" si="28"/>
        <v>740</v>
      </c>
      <c r="BI18" s="100">
        <f t="shared" si="29"/>
        <v>4.2819118157620649E-2</v>
      </c>
      <c r="BJ18" s="110">
        <v>233</v>
      </c>
      <c r="BK18" s="100">
        <f t="shared" si="30"/>
        <v>1.3482235852331907E-2</v>
      </c>
      <c r="BL18" s="110">
        <v>481</v>
      </c>
      <c r="BM18" s="100">
        <f t="shared" si="46"/>
        <v>2.783242680245342E-2</v>
      </c>
      <c r="BN18" s="104">
        <f t="shared" si="31"/>
        <v>714</v>
      </c>
      <c r="BO18" s="100">
        <f t="shared" si="32"/>
        <v>4.1314662654785325E-2</v>
      </c>
      <c r="BP18" s="110">
        <v>218</v>
      </c>
      <c r="BQ18" s="100">
        <f t="shared" si="33"/>
        <v>1.2614280754542299E-2</v>
      </c>
      <c r="BR18" s="110">
        <v>466</v>
      </c>
      <c r="BS18" s="100">
        <f t="shared" si="47"/>
        <v>2.6964471704663814E-2</v>
      </c>
      <c r="BT18" s="104">
        <f t="shared" si="34"/>
        <v>684</v>
      </c>
      <c r="BU18" s="100">
        <f t="shared" si="35"/>
        <v>3.9578752459206112E-2</v>
      </c>
    </row>
    <row r="19" spans="1:73" ht="15.75" x14ac:dyDescent="0.25">
      <c r="A19" s="20" t="s">
        <v>60</v>
      </c>
      <c r="B19" s="98">
        <f>SUM(B10:B18)</f>
        <v>7661</v>
      </c>
      <c r="C19" s="36">
        <f t="shared" si="0"/>
        <v>0.44329360027774561</v>
      </c>
      <c r="D19" s="98">
        <f>SUM(D10:D18)</f>
        <v>9621</v>
      </c>
      <c r="E19" s="36">
        <f t="shared" si="36"/>
        <v>0.55670639972225433</v>
      </c>
      <c r="F19" s="98">
        <f t="shared" si="1"/>
        <v>17282</v>
      </c>
      <c r="G19" s="36">
        <f t="shared" si="2"/>
        <v>1</v>
      </c>
      <c r="H19" s="98">
        <f>SUM(H10:H18)</f>
        <v>7426</v>
      </c>
      <c r="I19" s="36">
        <f t="shared" si="3"/>
        <v>0.42969563707904179</v>
      </c>
      <c r="J19" s="98">
        <f>SUM(J10:J18)</f>
        <v>9542</v>
      </c>
      <c r="K19" s="36">
        <f t="shared" si="37"/>
        <v>0.55213516954056241</v>
      </c>
      <c r="L19" s="98">
        <f t="shared" si="4"/>
        <v>16968</v>
      </c>
      <c r="M19" s="36">
        <f t="shared" si="5"/>
        <v>0.9818308066196042</v>
      </c>
      <c r="N19" s="98">
        <f>SUM(N10:N18)</f>
        <v>7246</v>
      </c>
      <c r="O19" s="36">
        <f t="shared" si="6"/>
        <v>0.41928017590556649</v>
      </c>
      <c r="P19" s="98">
        <f>SUM(P10:P18)</f>
        <v>9543</v>
      </c>
      <c r="Q19" s="36">
        <f t="shared" si="38"/>
        <v>0.55219303321374846</v>
      </c>
      <c r="R19" s="98">
        <f t="shared" si="7"/>
        <v>16789</v>
      </c>
      <c r="S19" s="36">
        <f t="shared" si="8"/>
        <v>0.9714732091193149</v>
      </c>
      <c r="T19" s="98">
        <f>SUM(T10:T18)</f>
        <v>7030</v>
      </c>
      <c r="U19" s="36">
        <f t="shared" si="9"/>
        <v>0.40678162249739613</v>
      </c>
      <c r="V19" s="98">
        <f>SUM(V10:V18)</f>
        <v>9428</v>
      </c>
      <c r="W19" s="36">
        <f t="shared" si="39"/>
        <v>0.54553871079736138</v>
      </c>
      <c r="X19" s="98">
        <f t="shared" si="10"/>
        <v>16458</v>
      </c>
      <c r="Y19" s="36">
        <f t="shared" si="11"/>
        <v>0.95232033329475752</v>
      </c>
      <c r="Z19" s="98">
        <f>SUM(Z10:Z18)</f>
        <v>6748</v>
      </c>
      <c r="AA19" s="36">
        <f t="shared" si="12"/>
        <v>0.3904640666589515</v>
      </c>
      <c r="AB19" s="98">
        <f>SUM(AB10:AB18)</f>
        <v>9179</v>
      </c>
      <c r="AC19" s="36">
        <f t="shared" si="40"/>
        <v>0.53113065617405397</v>
      </c>
      <c r="AD19" s="98">
        <f t="shared" si="13"/>
        <v>15927</v>
      </c>
      <c r="AE19" s="36">
        <f t="shared" si="14"/>
        <v>0.92159472283300548</v>
      </c>
      <c r="AF19" s="98">
        <f>SUM(AF10:AF18)</f>
        <v>6506</v>
      </c>
      <c r="AG19" s="36">
        <f t="shared" si="15"/>
        <v>0.37646105774794586</v>
      </c>
      <c r="AH19" s="98">
        <f>SUM(AH10:AH18)</f>
        <v>8969</v>
      </c>
      <c r="AI19" s="36">
        <f t="shared" si="41"/>
        <v>0.51897928480499944</v>
      </c>
      <c r="AJ19" s="98">
        <f t="shared" si="16"/>
        <v>15475</v>
      </c>
      <c r="AK19" s="36">
        <f t="shared" si="17"/>
        <v>0.89544034255294525</v>
      </c>
      <c r="AL19" s="98">
        <f>SUM(AL10:AL18)</f>
        <v>6357</v>
      </c>
      <c r="AM19" s="36">
        <f t="shared" si="18"/>
        <v>0.36783937044323572</v>
      </c>
      <c r="AN19" s="98">
        <f>SUM(AN10:AN18)</f>
        <v>8861</v>
      </c>
      <c r="AO19" s="36">
        <f t="shared" si="42"/>
        <v>0.51273000810091429</v>
      </c>
      <c r="AP19" s="98">
        <f t="shared" si="19"/>
        <v>15218</v>
      </c>
      <c r="AQ19" s="36">
        <f t="shared" si="20"/>
        <v>0.88056937854414996</v>
      </c>
      <c r="AR19" s="98">
        <f>SUM(AR10:AR18)</f>
        <v>6538</v>
      </c>
      <c r="AS19" s="36">
        <f t="shared" si="21"/>
        <v>0.37831269528989703</v>
      </c>
      <c r="AT19" s="98">
        <f>SUM(AT10:AT18)</f>
        <v>8967</v>
      </c>
      <c r="AU19" s="36">
        <f t="shared" si="43"/>
        <v>0.51886355745862744</v>
      </c>
      <c r="AV19" s="98">
        <f t="shared" si="22"/>
        <v>15505</v>
      </c>
      <c r="AW19" s="36">
        <f t="shared" si="23"/>
        <v>0.89717625274852453</v>
      </c>
      <c r="AX19" s="98">
        <f>SUM(AX10:AX18)</f>
        <v>6693</v>
      </c>
      <c r="AY19" s="36">
        <f t="shared" si="24"/>
        <v>0.38728156463372293</v>
      </c>
      <c r="AZ19" s="98">
        <f>SUM(AZ10:AZ18)</f>
        <v>9138</v>
      </c>
      <c r="BA19" s="36">
        <f t="shared" si="44"/>
        <v>0.52875824557342899</v>
      </c>
      <c r="BB19" s="98">
        <f t="shared" si="25"/>
        <v>15831</v>
      </c>
      <c r="BC19" s="36">
        <f t="shared" si="26"/>
        <v>0.91603981020715197</v>
      </c>
      <c r="BD19" s="98">
        <f>SUM(BD10:BD18)</f>
        <v>7096</v>
      </c>
      <c r="BE19" s="36">
        <f t="shared" si="27"/>
        <v>0.41060062492767041</v>
      </c>
      <c r="BF19" s="98">
        <f>SUM(BF10:BF18)</f>
        <v>9527</v>
      </c>
      <c r="BG19" s="36">
        <f t="shared" si="45"/>
        <v>0.55126721444277282</v>
      </c>
      <c r="BH19" s="98">
        <f t="shared" si="28"/>
        <v>16623</v>
      </c>
      <c r="BI19" s="36">
        <f t="shared" si="29"/>
        <v>0.96186783937044329</v>
      </c>
      <c r="BJ19" s="98">
        <f>SUM(BJ10:BJ18)</f>
        <v>7064</v>
      </c>
      <c r="BK19" s="36">
        <f t="shared" si="30"/>
        <v>0.40874898738571924</v>
      </c>
      <c r="BL19" s="98">
        <f>SUM(BL10:BL18)</f>
        <v>9402</v>
      </c>
      <c r="BM19" s="36">
        <f t="shared" si="46"/>
        <v>0.54403425529452609</v>
      </c>
      <c r="BN19" s="98">
        <f t="shared" si="31"/>
        <v>16466</v>
      </c>
      <c r="BO19" s="36">
        <f t="shared" si="32"/>
        <v>0.95278324268024539</v>
      </c>
      <c r="BP19" s="98">
        <f>SUM(BP10:BP18)</f>
        <v>7016</v>
      </c>
      <c r="BQ19" s="36">
        <f t="shared" si="33"/>
        <v>0.40597153107279249</v>
      </c>
      <c r="BR19" s="98">
        <f>SUM(BR10:BR18)</f>
        <v>8960</v>
      </c>
      <c r="BS19" s="36">
        <f t="shared" si="47"/>
        <v>0.51845851174632562</v>
      </c>
      <c r="BT19" s="98">
        <f t="shared" si="34"/>
        <v>15976</v>
      </c>
      <c r="BU19" s="36">
        <f t="shared" si="35"/>
        <v>0.92443004281911811</v>
      </c>
    </row>
    <row r="23" spans="1:73" x14ac:dyDescent="0.2">
      <c r="A23" s="55"/>
    </row>
    <row r="24" spans="1:73" x14ac:dyDescent="0.2">
      <c r="A24" s="54" t="s">
        <v>102</v>
      </c>
      <c r="B24" s="33" t="s">
        <v>72</v>
      </c>
      <c r="C24" s="33" t="s">
        <v>73</v>
      </c>
      <c r="D24" s="33" t="s">
        <v>74</v>
      </c>
      <c r="E24" s="33" t="s">
        <v>75</v>
      </c>
      <c r="F24" s="33" t="s">
        <v>76</v>
      </c>
      <c r="G24" s="33" t="s">
        <v>77</v>
      </c>
      <c r="H24" s="33" t="s">
        <v>78</v>
      </c>
      <c r="I24" s="33" t="s">
        <v>79</v>
      </c>
      <c r="J24" s="33" t="s">
        <v>80</v>
      </c>
      <c r="K24" s="33" t="s">
        <v>83</v>
      </c>
      <c r="L24" s="33" t="s">
        <v>81</v>
      </c>
      <c r="M24" s="33" t="s">
        <v>82</v>
      </c>
    </row>
    <row r="25" spans="1:73" x14ac:dyDescent="0.2">
      <c r="A25" s="33" t="s">
        <v>51</v>
      </c>
      <c r="B25" s="35">
        <f>G10</f>
        <v>0.15698414535354704</v>
      </c>
      <c r="C25" s="35">
        <f>M10</f>
        <v>0.15397523434787641</v>
      </c>
      <c r="D25" s="35">
        <f>S10</f>
        <v>0.15223932415229718</v>
      </c>
      <c r="E25" s="35">
        <f>Y10</f>
        <v>0.14980904987848628</v>
      </c>
      <c r="F25" s="35">
        <f>AE10</f>
        <v>0.14570072908228215</v>
      </c>
      <c r="G25" s="35">
        <f>AK10</f>
        <v>0.14384909154033099</v>
      </c>
      <c r="H25" s="35">
        <f>AQ10</f>
        <v>0.14309686378891331</v>
      </c>
      <c r="I25" s="35">
        <f>AW10</f>
        <v>0.14327045480847125</v>
      </c>
      <c r="J25" s="35">
        <f>BC10</f>
        <v>0.14384909154033099</v>
      </c>
      <c r="K25" s="35">
        <f>BI10</f>
        <v>0.14546927438953824</v>
      </c>
      <c r="L25" s="35">
        <f>BO10</f>
        <v>0.14610577479458395</v>
      </c>
      <c r="M25" s="35">
        <f>BU10</f>
        <v>0.14529568336998033</v>
      </c>
    </row>
    <row r="26" spans="1:73" x14ac:dyDescent="0.2">
      <c r="A26" s="33" t="s">
        <v>135</v>
      </c>
      <c r="B26" s="67">
        <f t="shared" ref="B26:B33" si="48">G11</f>
        <v>0.27039694479805576</v>
      </c>
      <c r="C26" s="69">
        <f t="shared" ref="C26:C33" si="49">M11</f>
        <v>0.26652007869459554</v>
      </c>
      <c r="D26" s="69">
        <f t="shared" ref="D26:D33" si="50">S11</f>
        <v>0.2650734868649462</v>
      </c>
      <c r="E26" s="69">
        <f t="shared" ref="E26:E33" si="51">Y11</f>
        <v>0.26038652933688233</v>
      </c>
      <c r="F26" s="69">
        <f t="shared" ref="F26:F33" si="52">AE11</f>
        <v>0.25072329591482467</v>
      </c>
      <c r="G26" s="69">
        <f t="shared" ref="G26:G33" si="53">AK11</f>
        <v>0.24615206573313275</v>
      </c>
      <c r="H26" s="69">
        <f t="shared" ref="H26:H33" si="54">AQ11</f>
        <v>0.24065501678046522</v>
      </c>
      <c r="I26" s="69">
        <f t="shared" ref="I26:I33" si="55">AW11</f>
        <v>0.24499479226941326</v>
      </c>
      <c r="J26" s="69">
        <f t="shared" ref="J26:J33" si="56">BC11</f>
        <v>0.2458048836940169</v>
      </c>
      <c r="K26" s="69">
        <f t="shared" ref="K26:K33" si="57">BI11</f>
        <v>0.2572618909848397</v>
      </c>
      <c r="L26" s="69">
        <f t="shared" ref="L26:L33" si="58">BO11</f>
        <v>0.25992361995139451</v>
      </c>
      <c r="M26" s="69">
        <f t="shared" ref="M26:M33" si="59">BU11</f>
        <v>0.25541025344288854</v>
      </c>
    </row>
    <row r="27" spans="1:73" x14ac:dyDescent="0.2">
      <c r="A27" s="33" t="s">
        <v>136</v>
      </c>
      <c r="B27" s="67">
        <f t="shared" si="48"/>
        <v>0.28249045249392429</v>
      </c>
      <c r="C27" s="69">
        <f t="shared" si="49"/>
        <v>0.27722485823400067</v>
      </c>
      <c r="D27" s="69">
        <f t="shared" si="50"/>
        <v>0.27444740192107397</v>
      </c>
      <c r="E27" s="69">
        <f t="shared" si="51"/>
        <v>0.26790880685105889</v>
      </c>
      <c r="F27" s="69">
        <f t="shared" si="52"/>
        <v>0.25755120935076958</v>
      </c>
      <c r="G27" s="69">
        <f t="shared" si="53"/>
        <v>0.25089688693438261</v>
      </c>
      <c r="H27" s="69">
        <f t="shared" si="54"/>
        <v>0.24487906492304132</v>
      </c>
      <c r="I27" s="69">
        <f t="shared" si="55"/>
        <v>0.24973961347066312</v>
      </c>
      <c r="J27" s="69">
        <f t="shared" si="56"/>
        <v>0.25818770975581529</v>
      </c>
      <c r="K27" s="69">
        <f t="shared" si="57"/>
        <v>0.27016549010531188</v>
      </c>
      <c r="L27" s="69">
        <f t="shared" si="58"/>
        <v>0.26848744358291865</v>
      </c>
      <c r="M27" s="69">
        <f t="shared" si="59"/>
        <v>0.26281680361069321</v>
      </c>
    </row>
    <row r="28" spans="1:73" x14ac:dyDescent="0.2">
      <c r="A28" s="33" t="s">
        <v>116</v>
      </c>
      <c r="B28" s="67">
        <f t="shared" si="48"/>
        <v>1.0415461173475292E-3</v>
      </c>
      <c r="C28" s="69">
        <f t="shared" si="49"/>
        <v>9.8368244416155545E-4</v>
      </c>
      <c r="D28" s="69">
        <f t="shared" si="50"/>
        <v>8.1009142460363381E-4</v>
      </c>
      <c r="E28" s="69">
        <f t="shared" si="51"/>
        <v>6.9436407823168615E-4</v>
      </c>
      <c r="F28" s="69">
        <f t="shared" si="52"/>
        <v>7.5222775141766003E-4</v>
      </c>
      <c r="G28" s="69">
        <f t="shared" si="53"/>
        <v>6.3650040504571227E-4</v>
      </c>
      <c r="H28" s="69">
        <f t="shared" si="54"/>
        <v>7.5222775141766003E-4</v>
      </c>
      <c r="I28" s="69">
        <f t="shared" si="55"/>
        <v>6.3650040504571227E-4</v>
      </c>
      <c r="J28" s="69">
        <f t="shared" si="56"/>
        <v>8.1009142460363381E-4</v>
      </c>
      <c r="K28" s="69">
        <f t="shared" si="57"/>
        <v>1.157273463719477E-3</v>
      </c>
      <c r="L28" s="69">
        <f t="shared" si="58"/>
        <v>1.099409790533503E-3</v>
      </c>
      <c r="M28" s="69">
        <f t="shared" si="59"/>
        <v>1.0415461173475292E-3</v>
      </c>
    </row>
    <row r="29" spans="1:73" x14ac:dyDescent="0.2">
      <c r="A29" s="33" t="s">
        <v>117</v>
      </c>
      <c r="B29" s="67">
        <f t="shared" si="48"/>
        <v>6.4112949890059015E-2</v>
      </c>
      <c r="C29" s="69">
        <f t="shared" si="49"/>
        <v>6.3765767850943178E-2</v>
      </c>
      <c r="D29" s="69">
        <f t="shared" si="50"/>
        <v>6.2955676426339549E-2</v>
      </c>
      <c r="E29" s="69">
        <f t="shared" si="51"/>
        <v>6.1682675616248121E-2</v>
      </c>
      <c r="F29" s="69">
        <f t="shared" si="52"/>
        <v>5.9541719708367087E-2</v>
      </c>
      <c r="G29" s="69">
        <f t="shared" si="53"/>
        <v>5.6648536049068395E-2</v>
      </c>
      <c r="H29" s="69">
        <f t="shared" si="54"/>
        <v>5.4565443814373338E-2</v>
      </c>
      <c r="I29" s="69">
        <f t="shared" si="55"/>
        <v>5.7285036454114105E-2</v>
      </c>
      <c r="J29" s="69">
        <f t="shared" si="56"/>
        <v>6.0583265825714619E-2</v>
      </c>
      <c r="K29" s="69">
        <f t="shared" si="57"/>
        <v>6.5328087026964465E-2</v>
      </c>
      <c r="L29" s="69">
        <f t="shared" si="58"/>
        <v>6.2955676426339549E-2</v>
      </c>
      <c r="M29" s="69">
        <f t="shared" si="59"/>
        <v>6.0178220113412798E-2</v>
      </c>
    </row>
    <row r="30" spans="1:73" x14ac:dyDescent="0.2">
      <c r="A30" s="33" t="s">
        <v>137</v>
      </c>
      <c r="B30" s="67">
        <f t="shared" si="48"/>
        <v>7.2503182502025226E-2</v>
      </c>
      <c r="C30" s="69">
        <f t="shared" si="49"/>
        <v>6.9957180881842385E-2</v>
      </c>
      <c r="D30" s="69">
        <f t="shared" si="50"/>
        <v>6.897349843768083E-2</v>
      </c>
      <c r="E30" s="69">
        <f t="shared" si="51"/>
        <v>6.9320680476796667E-2</v>
      </c>
      <c r="F30" s="69">
        <f t="shared" si="52"/>
        <v>6.7700497627589395E-2</v>
      </c>
      <c r="G30" s="69">
        <f t="shared" si="53"/>
        <v>6.3939358870501103E-2</v>
      </c>
      <c r="H30" s="69">
        <f t="shared" si="54"/>
        <v>5.803726420553177E-2</v>
      </c>
      <c r="I30" s="69">
        <f t="shared" si="55"/>
        <v>5.8615900937391503E-2</v>
      </c>
      <c r="J30" s="69">
        <f t="shared" si="56"/>
        <v>6.1914130308992017E-2</v>
      </c>
      <c r="K30" s="69">
        <f t="shared" si="57"/>
        <v>7.1345909038305746E-2</v>
      </c>
      <c r="L30" s="69">
        <f t="shared" si="58"/>
        <v>6.897349843768083E-2</v>
      </c>
      <c r="M30" s="69">
        <f t="shared" si="59"/>
        <v>6.4055086216873044E-2</v>
      </c>
    </row>
    <row r="31" spans="1:73" x14ac:dyDescent="0.2">
      <c r="A31" s="33" t="s">
        <v>138</v>
      </c>
      <c r="B31" s="67">
        <f t="shared" si="48"/>
        <v>4.7737530378428421E-2</v>
      </c>
      <c r="C31" s="69">
        <f t="shared" si="49"/>
        <v>4.5828029163291283E-2</v>
      </c>
      <c r="D31" s="69">
        <f t="shared" si="50"/>
        <v>4.4786483045943758E-2</v>
      </c>
      <c r="E31" s="69">
        <f t="shared" si="51"/>
        <v>4.3166300196736486E-2</v>
      </c>
      <c r="F31" s="69">
        <f t="shared" si="52"/>
        <v>4.2124754079388961E-2</v>
      </c>
      <c r="G31" s="69">
        <f t="shared" si="53"/>
        <v>4.0678162249739615E-2</v>
      </c>
      <c r="H31" s="69">
        <f t="shared" si="54"/>
        <v>3.9289434093276239E-2</v>
      </c>
      <c r="I31" s="69">
        <f t="shared" si="55"/>
        <v>3.9636616132392083E-2</v>
      </c>
      <c r="J31" s="69">
        <f t="shared" si="56"/>
        <v>4.3339891216294411E-2</v>
      </c>
      <c r="K31" s="69">
        <f t="shared" si="57"/>
        <v>4.5654438143733364E-2</v>
      </c>
      <c r="L31" s="69">
        <f t="shared" si="58"/>
        <v>4.472861937275778E-2</v>
      </c>
      <c r="M31" s="69">
        <f t="shared" si="59"/>
        <v>4.2761254484434671E-2</v>
      </c>
    </row>
    <row r="32" spans="1:73" x14ac:dyDescent="0.2">
      <c r="A32" s="33" t="s">
        <v>139</v>
      </c>
      <c r="B32" s="67">
        <f t="shared" si="48"/>
        <v>5.8847355630135399E-2</v>
      </c>
      <c r="C32" s="69">
        <f t="shared" si="49"/>
        <v>5.8789491956949429E-2</v>
      </c>
      <c r="D32" s="69">
        <f t="shared" si="50"/>
        <v>5.7632218493229949E-2</v>
      </c>
      <c r="E32" s="69">
        <f t="shared" si="51"/>
        <v>5.7169309107742157E-2</v>
      </c>
      <c r="F32" s="69">
        <f t="shared" si="52"/>
        <v>5.6069899317208655E-2</v>
      </c>
      <c r="G32" s="69">
        <f t="shared" si="53"/>
        <v>5.2482351579678281E-2</v>
      </c>
      <c r="H32" s="69">
        <f t="shared" si="54"/>
        <v>5.329244300428191E-2</v>
      </c>
      <c r="I32" s="69">
        <f t="shared" si="55"/>
        <v>5.566485360490684E-2</v>
      </c>
      <c r="J32" s="69">
        <f t="shared" si="56"/>
        <v>5.7863673185973845E-2</v>
      </c>
      <c r="K32" s="69">
        <f t="shared" si="57"/>
        <v>6.2666358060409669E-2</v>
      </c>
      <c r="L32" s="69">
        <f t="shared" si="58"/>
        <v>5.9194537669251243E-2</v>
      </c>
      <c r="M32" s="69">
        <f t="shared" si="59"/>
        <v>5.329244300428191E-2</v>
      </c>
    </row>
    <row r="33" spans="1:13" x14ac:dyDescent="0.2">
      <c r="A33" s="33" t="s">
        <v>140</v>
      </c>
      <c r="B33" s="67">
        <f t="shared" si="48"/>
        <v>4.588589283647726E-2</v>
      </c>
      <c r="C33" s="69">
        <f t="shared" si="49"/>
        <v>4.4786483045943758E-2</v>
      </c>
      <c r="D33" s="69">
        <f t="shared" si="50"/>
        <v>4.4555028353199862E-2</v>
      </c>
      <c r="E33" s="69">
        <f t="shared" si="51"/>
        <v>4.2182617752574932E-2</v>
      </c>
      <c r="F33" s="69">
        <f t="shared" si="52"/>
        <v>4.1430390001157273E-2</v>
      </c>
      <c r="G33" s="69">
        <f t="shared" si="53"/>
        <v>4.0157389191065852E-2</v>
      </c>
      <c r="H33" s="69">
        <f t="shared" si="54"/>
        <v>4.6001620182849208E-2</v>
      </c>
      <c r="I33" s="69">
        <f t="shared" si="55"/>
        <v>4.7332484666126606E-2</v>
      </c>
      <c r="J33" s="69">
        <f t="shared" si="56"/>
        <v>4.3687073255410255E-2</v>
      </c>
      <c r="K33" s="69">
        <f t="shared" si="57"/>
        <v>4.2819118157620649E-2</v>
      </c>
      <c r="L33" s="69">
        <f t="shared" si="58"/>
        <v>4.1314662654785325E-2</v>
      </c>
      <c r="M33" s="69">
        <f t="shared" si="59"/>
        <v>3.9578752459206112E-2</v>
      </c>
    </row>
    <row r="34" spans="1:13" ht="15.75" x14ac:dyDescent="0.25">
      <c r="A34" s="28" t="s">
        <v>60</v>
      </c>
      <c r="B34" s="36">
        <f>SUM(B25:B33)</f>
        <v>1</v>
      </c>
      <c r="C34" s="36">
        <f t="shared" ref="C34:M34" si="60">SUM(C25:C33)</f>
        <v>0.98183080661960431</v>
      </c>
      <c r="D34" s="36">
        <f t="shared" si="60"/>
        <v>0.97147320911931512</v>
      </c>
      <c r="E34" s="36">
        <f t="shared" si="60"/>
        <v>0.95232033329475752</v>
      </c>
      <c r="F34" s="36">
        <f t="shared" si="60"/>
        <v>0.92159472283300548</v>
      </c>
      <c r="G34" s="36">
        <f t="shared" si="60"/>
        <v>0.89544034255294525</v>
      </c>
      <c r="H34" s="36">
        <f t="shared" si="60"/>
        <v>0.88056937854415007</v>
      </c>
      <c r="I34" s="36">
        <f t="shared" si="60"/>
        <v>0.89717625274852453</v>
      </c>
      <c r="J34" s="36">
        <f t="shared" si="60"/>
        <v>0.91603981020715197</v>
      </c>
      <c r="K34" s="36">
        <f t="shared" si="60"/>
        <v>0.96186783937044318</v>
      </c>
      <c r="L34" s="36">
        <f t="shared" si="60"/>
        <v>0.95278324268024528</v>
      </c>
      <c r="M34" s="36">
        <f t="shared" si="60"/>
        <v>0.92443004281911811</v>
      </c>
    </row>
    <row r="58" spans="1:7" ht="12.75" customHeight="1" x14ac:dyDescent="0.2">
      <c r="A58" s="141" t="s">
        <v>141</v>
      </c>
      <c r="B58" s="141"/>
      <c r="C58" s="141"/>
      <c r="D58" s="141"/>
      <c r="E58" s="141"/>
      <c r="F58" s="141"/>
      <c r="G58" s="141"/>
    </row>
    <row r="59" spans="1:7" x14ac:dyDescent="0.2">
      <c r="A59" s="141"/>
      <c r="B59" s="141"/>
      <c r="C59" s="141"/>
      <c r="D59" s="141"/>
      <c r="E59" s="141"/>
      <c r="F59" s="141"/>
      <c r="G59" s="141"/>
    </row>
    <row r="60" spans="1:7" x14ac:dyDescent="0.2">
      <c r="A60" s="56"/>
      <c r="B60" s="56"/>
      <c r="C60" s="56"/>
      <c r="D60" s="56"/>
      <c r="E60" s="56"/>
      <c r="F60" s="56"/>
      <c r="G60" s="56"/>
    </row>
  </sheetData>
  <mergeCells count="51">
    <mergeCell ref="A3:G4"/>
    <mergeCell ref="A58:G59"/>
    <mergeCell ref="BJ7:BO7"/>
    <mergeCell ref="BJ8:BK8"/>
    <mergeCell ref="BL8:BM8"/>
    <mergeCell ref="BN8:BO8"/>
    <mergeCell ref="BF8:BG8"/>
    <mergeCell ref="BH8:BI8"/>
    <mergeCell ref="AL7:AQ7"/>
    <mergeCell ref="AL8:AM8"/>
    <mergeCell ref="AN8:AO8"/>
    <mergeCell ref="AP8:AQ8"/>
    <mergeCell ref="AR7:AW7"/>
    <mergeCell ref="AR8:AS8"/>
    <mergeCell ref="AT8:AU8"/>
    <mergeCell ref="AV8:AW8"/>
    <mergeCell ref="BP7:BU7"/>
    <mergeCell ref="BP8:BQ8"/>
    <mergeCell ref="BR8:BS8"/>
    <mergeCell ref="BT8:BU8"/>
    <mergeCell ref="AX7:BC7"/>
    <mergeCell ref="AX8:AY8"/>
    <mergeCell ref="AZ8:BA8"/>
    <mergeCell ref="BB8:BC8"/>
    <mergeCell ref="BD7:BI7"/>
    <mergeCell ref="BD8:BE8"/>
    <mergeCell ref="Z7:AE7"/>
    <mergeCell ref="Z8:AA8"/>
    <mergeCell ref="AB8:AC8"/>
    <mergeCell ref="AD8:AE8"/>
    <mergeCell ref="AF7:AK7"/>
    <mergeCell ref="AF8:AG8"/>
    <mergeCell ref="AH8:AI8"/>
    <mergeCell ref="AJ8:AK8"/>
    <mergeCell ref="A7:A9"/>
    <mergeCell ref="B8:C8"/>
    <mergeCell ref="D8:E8"/>
    <mergeCell ref="F8:G8"/>
    <mergeCell ref="B7:G7"/>
    <mergeCell ref="T7:Y7"/>
    <mergeCell ref="T8:U8"/>
    <mergeCell ref="V8:W8"/>
    <mergeCell ref="X8:Y8"/>
    <mergeCell ref="H7:M7"/>
    <mergeCell ref="H8:I8"/>
    <mergeCell ref="J8:K8"/>
    <mergeCell ref="L8:M8"/>
    <mergeCell ref="N7:S7"/>
    <mergeCell ref="N8:O8"/>
    <mergeCell ref="P8:Q8"/>
    <mergeCell ref="R8:S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zoomScaleNormal="100" workbookViewId="0"/>
  </sheetViews>
  <sheetFormatPr baseColWidth="10" defaultRowHeight="12.75" x14ac:dyDescent="0.2"/>
  <cols>
    <col min="1" max="1" width="30.7109375" style="24" customWidth="1"/>
    <col min="2" max="2" width="13.85546875" style="24" bestFit="1" customWidth="1"/>
    <col min="3" max="3" width="18.140625" style="24" customWidth="1"/>
    <col min="4" max="4" width="13.5703125" style="24" bestFit="1" customWidth="1"/>
    <col min="5" max="5" width="18.42578125" style="24" customWidth="1"/>
    <col min="6" max="6" width="11.42578125" style="24"/>
    <col min="7" max="7" width="17.85546875" style="24" customWidth="1"/>
    <col min="8" max="8" width="13.85546875" style="24" bestFit="1" customWidth="1"/>
    <col min="9" max="9" width="11.42578125" style="24"/>
    <col min="10" max="10" width="13.5703125" style="24" bestFit="1" customWidth="1"/>
    <col min="11" max="13" width="11.42578125" style="24"/>
    <col min="14" max="14" width="13.85546875" style="24" bestFit="1" customWidth="1"/>
    <col min="15" max="15" width="11.42578125" style="24"/>
    <col min="16" max="16" width="13.5703125" style="24" bestFit="1" customWidth="1"/>
    <col min="17" max="19" width="11.42578125" style="24"/>
    <col min="20" max="20" width="13.85546875" style="24" bestFit="1" customWidth="1"/>
    <col min="21" max="21" width="11.42578125" style="24"/>
    <col min="22" max="22" width="13.5703125" style="24" bestFit="1" customWidth="1"/>
    <col min="23" max="25" width="11.42578125" style="24"/>
    <col min="26" max="26" width="13.85546875" style="24" bestFit="1" customWidth="1"/>
    <col min="27" max="27" width="11.42578125" style="24"/>
    <col min="28" max="28" width="13.5703125" style="24" bestFit="1" customWidth="1"/>
    <col min="29" max="31" width="11.42578125" style="24"/>
    <col min="32" max="32" width="13.85546875" style="24" bestFit="1" customWidth="1"/>
    <col min="33" max="33" width="11.42578125" style="24"/>
    <col min="34" max="34" width="13.5703125" style="24" bestFit="1" customWidth="1"/>
    <col min="35" max="37" width="11.42578125" style="24"/>
    <col min="38" max="38" width="13.85546875" style="24" bestFit="1" customWidth="1"/>
    <col min="39" max="39" width="11.42578125" style="24"/>
    <col min="40" max="40" width="13.5703125" style="24" bestFit="1" customWidth="1"/>
    <col min="41" max="43" width="11.42578125" style="24"/>
    <col min="44" max="44" width="13.85546875" style="24" bestFit="1" customWidth="1"/>
    <col min="45" max="45" width="11.42578125" style="24"/>
    <col min="46" max="46" width="13.5703125" style="24" bestFit="1" customWidth="1"/>
    <col min="47" max="49" width="11.42578125" style="24"/>
    <col min="50" max="50" width="13.85546875" style="24" bestFit="1" customWidth="1"/>
    <col min="51" max="51" width="11.42578125" style="24"/>
    <col min="52" max="52" width="13.5703125" style="24" bestFit="1" customWidth="1"/>
    <col min="53" max="55" width="11.42578125" style="24"/>
    <col min="56" max="56" width="13.85546875" style="24" bestFit="1" customWidth="1"/>
    <col min="57" max="57" width="11.42578125" style="24"/>
    <col min="58" max="58" width="13.5703125" style="24" bestFit="1" customWidth="1"/>
    <col min="59" max="61" width="11.42578125" style="24"/>
    <col min="62" max="62" width="13.85546875" style="24" bestFit="1" customWidth="1"/>
    <col min="63" max="63" width="11.42578125" style="24"/>
    <col min="64" max="64" width="13.5703125" style="24" bestFit="1" customWidth="1"/>
    <col min="65" max="67" width="11.42578125" style="24"/>
    <col min="68" max="68" width="13.85546875" style="24" bestFit="1" customWidth="1"/>
    <col min="69" max="69" width="11.42578125" style="24"/>
    <col min="70" max="70" width="13.5703125" style="24" bestFit="1" customWidth="1"/>
    <col min="71" max="16384" width="11.42578125" style="24"/>
  </cols>
  <sheetData>
    <row r="1" spans="1:73" ht="15.75" x14ac:dyDescent="0.25">
      <c r="A1" s="68" t="s">
        <v>107</v>
      </c>
    </row>
    <row r="3" spans="1:73" ht="17.25" customHeight="1" x14ac:dyDescent="0.2">
      <c r="A3" s="132" t="s">
        <v>115</v>
      </c>
      <c r="B3" s="132"/>
      <c r="C3" s="132"/>
      <c r="D3" s="132"/>
      <c r="E3" s="132"/>
      <c r="F3" s="132"/>
      <c r="G3" s="132"/>
    </row>
    <row r="4" spans="1:73" x14ac:dyDescent="0.2">
      <c r="A4" s="132"/>
      <c r="B4" s="132"/>
      <c r="C4" s="132"/>
      <c r="D4" s="132"/>
      <c r="E4" s="132"/>
      <c r="F4" s="132"/>
      <c r="G4" s="132"/>
    </row>
    <row r="7" spans="1:73" x14ac:dyDescent="0.2">
      <c r="A7" s="26"/>
      <c r="B7" s="137" t="s">
        <v>22</v>
      </c>
      <c r="C7" s="137"/>
      <c r="D7" s="137"/>
      <c r="E7" s="137"/>
      <c r="F7" s="137"/>
      <c r="G7" s="137"/>
      <c r="H7" s="137" t="s">
        <v>40</v>
      </c>
      <c r="I7" s="137"/>
      <c r="J7" s="137"/>
      <c r="K7" s="137"/>
      <c r="L7" s="137"/>
      <c r="M7" s="137"/>
      <c r="N7" s="137" t="s">
        <v>39</v>
      </c>
      <c r="O7" s="137"/>
      <c r="P7" s="137"/>
      <c r="Q7" s="137"/>
      <c r="R7" s="137"/>
      <c r="S7" s="137"/>
      <c r="T7" s="137" t="s">
        <v>38</v>
      </c>
      <c r="U7" s="137"/>
      <c r="V7" s="137"/>
      <c r="W7" s="137"/>
      <c r="X7" s="137"/>
      <c r="Y7" s="137"/>
      <c r="Z7" s="137" t="s">
        <v>37</v>
      </c>
      <c r="AA7" s="137"/>
      <c r="AB7" s="137"/>
      <c r="AC7" s="137"/>
      <c r="AD7" s="137"/>
      <c r="AE7" s="137"/>
      <c r="AF7" s="137" t="s">
        <v>36</v>
      </c>
      <c r="AG7" s="137"/>
      <c r="AH7" s="137"/>
      <c r="AI7" s="137"/>
      <c r="AJ7" s="137"/>
      <c r="AK7" s="137"/>
      <c r="AL7" s="137" t="s">
        <v>35</v>
      </c>
      <c r="AM7" s="137"/>
      <c r="AN7" s="137"/>
      <c r="AO7" s="137"/>
      <c r="AP7" s="137"/>
      <c r="AQ7" s="137"/>
      <c r="AR7" s="137" t="s">
        <v>34</v>
      </c>
      <c r="AS7" s="137"/>
      <c r="AT7" s="137"/>
      <c r="AU7" s="137"/>
      <c r="AV7" s="137"/>
      <c r="AW7" s="137"/>
      <c r="AX7" s="137" t="s">
        <v>33</v>
      </c>
      <c r="AY7" s="137"/>
      <c r="AZ7" s="137"/>
      <c r="BA7" s="137"/>
      <c r="BB7" s="137"/>
      <c r="BC7" s="137"/>
      <c r="BD7" s="137" t="s">
        <v>32</v>
      </c>
      <c r="BE7" s="137"/>
      <c r="BF7" s="137"/>
      <c r="BG7" s="137"/>
      <c r="BH7" s="137"/>
      <c r="BI7" s="137"/>
      <c r="BJ7" s="137" t="s">
        <v>31</v>
      </c>
      <c r="BK7" s="137"/>
      <c r="BL7" s="137"/>
      <c r="BM7" s="137"/>
      <c r="BN7" s="137"/>
      <c r="BO7" s="137"/>
      <c r="BP7" s="137" t="s">
        <v>30</v>
      </c>
      <c r="BQ7" s="137"/>
      <c r="BR7" s="137"/>
      <c r="BS7" s="137"/>
      <c r="BT7" s="137"/>
      <c r="BU7" s="137"/>
    </row>
    <row r="8" spans="1:73" x14ac:dyDescent="0.2">
      <c r="A8" s="155" t="s">
        <v>103</v>
      </c>
      <c r="B8" s="153" t="s">
        <v>44</v>
      </c>
      <c r="C8" s="153"/>
      <c r="D8" s="153" t="s">
        <v>2</v>
      </c>
      <c r="E8" s="153"/>
      <c r="F8" s="153" t="s">
        <v>60</v>
      </c>
      <c r="G8" s="153"/>
      <c r="H8" s="153" t="s">
        <v>44</v>
      </c>
      <c r="I8" s="153"/>
      <c r="J8" s="153" t="s">
        <v>2</v>
      </c>
      <c r="K8" s="153"/>
      <c r="L8" s="153" t="s">
        <v>60</v>
      </c>
      <c r="M8" s="153"/>
      <c r="N8" s="153" t="s">
        <v>44</v>
      </c>
      <c r="O8" s="153"/>
      <c r="P8" s="153" t="s">
        <v>2</v>
      </c>
      <c r="Q8" s="153"/>
      <c r="R8" s="153" t="s">
        <v>60</v>
      </c>
      <c r="S8" s="153"/>
      <c r="T8" s="153" t="s">
        <v>44</v>
      </c>
      <c r="U8" s="153"/>
      <c r="V8" s="153" t="s">
        <v>2</v>
      </c>
      <c r="W8" s="153"/>
      <c r="X8" s="153" t="s">
        <v>60</v>
      </c>
      <c r="Y8" s="153"/>
      <c r="Z8" s="153" t="s">
        <v>44</v>
      </c>
      <c r="AA8" s="153"/>
      <c r="AB8" s="153" t="s">
        <v>2</v>
      </c>
      <c r="AC8" s="153"/>
      <c r="AD8" s="153" t="s">
        <v>60</v>
      </c>
      <c r="AE8" s="153"/>
      <c r="AF8" s="153" t="s">
        <v>44</v>
      </c>
      <c r="AG8" s="153"/>
      <c r="AH8" s="153" t="s">
        <v>2</v>
      </c>
      <c r="AI8" s="153"/>
      <c r="AJ8" s="153" t="s">
        <v>60</v>
      </c>
      <c r="AK8" s="153"/>
      <c r="AL8" s="153" t="s">
        <v>44</v>
      </c>
      <c r="AM8" s="153"/>
      <c r="AN8" s="153" t="s">
        <v>2</v>
      </c>
      <c r="AO8" s="153"/>
      <c r="AP8" s="153" t="s">
        <v>60</v>
      </c>
      <c r="AQ8" s="153"/>
      <c r="AR8" s="153" t="s">
        <v>44</v>
      </c>
      <c r="AS8" s="153"/>
      <c r="AT8" s="153" t="s">
        <v>2</v>
      </c>
      <c r="AU8" s="153"/>
      <c r="AV8" s="153" t="s">
        <v>60</v>
      </c>
      <c r="AW8" s="153"/>
      <c r="AX8" s="153" t="s">
        <v>44</v>
      </c>
      <c r="AY8" s="153"/>
      <c r="AZ8" s="153" t="s">
        <v>2</v>
      </c>
      <c r="BA8" s="153"/>
      <c r="BB8" s="153" t="s">
        <v>60</v>
      </c>
      <c r="BC8" s="153"/>
      <c r="BD8" s="153" t="s">
        <v>44</v>
      </c>
      <c r="BE8" s="153"/>
      <c r="BF8" s="153" t="s">
        <v>2</v>
      </c>
      <c r="BG8" s="153"/>
      <c r="BH8" s="153" t="s">
        <v>60</v>
      </c>
      <c r="BI8" s="153"/>
      <c r="BJ8" s="153" t="s">
        <v>44</v>
      </c>
      <c r="BK8" s="153"/>
      <c r="BL8" s="153" t="s">
        <v>2</v>
      </c>
      <c r="BM8" s="153"/>
      <c r="BN8" s="153" t="s">
        <v>60</v>
      </c>
      <c r="BO8" s="153"/>
      <c r="BP8" s="153" t="s">
        <v>44</v>
      </c>
      <c r="BQ8" s="153"/>
      <c r="BR8" s="153" t="s">
        <v>2</v>
      </c>
      <c r="BS8" s="153"/>
      <c r="BT8" s="153" t="s">
        <v>60</v>
      </c>
      <c r="BU8" s="153"/>
    </row>
    <row r="9" spans="1:73" ht="51" x14ac:dyDescent="0.2">
      <c r="A9" s="156"/>
      <c r="B9" s="31" t="s">
        <v>62</v>
      </c>
      <c r="C9" s="30" t="s">
        <v>63</v>
      </c>
      <c r="D9" s="31" t="s">
        <v>47</v>
      </c>
      <c r="E9" s="30" t="s">
        <v>64</v>
      </c>
      <c r="F9" s="31" t="s">
        <v>49</v>
      </c>
      <c r="G9" s="30" t="s">
        <v>65</v>
      </c>
      <c r="H9" s="31" t="s">
        <v>62</v>
      </c>
      <c r="I9" s="30" t="s">
        <v>63</v>
      </c>
      <c r="J9" s="31" t="s">
        <v>47</v>
      </c>
      <c r="K9" s="30" t="s">
        <v>64</v>
      </c>
      <c r="L9" s="31" t="s">
        <v>49</v>
      </c>
      <c r="M9" s="30" t="s">
        <v>65</v>
      </c>
      <c r="N9" s="31" t="s">
        <v>62</v>
      </c>
      <c r="O9" s="30" t="s">
        <v>63</v>
      </c>
      <c r="P9" s="31" t="s">
        <v>47</v>
      </c>
      <c r="Q9" s="30" t="s">
        <v>64</v>
      </c>
      <c r="R9" s="31" t="s">
        <v>49</v>
      </c>
      <c r="S9" s="30" t="s">
        <v>65</v>
      </c>
      <c r="T9" s="31" t="s">
        <v>62</v>
      </c>
      <c r="U9" s="30" t="s">
        <v>63</v>
      </c>
      <c r="V9" s="31" t="s">
        <v>47</v>
      </c>
      <c r="W9" s="30" t="s">
        <v>64</v>
      </c>
      <c r="X9" s="31" t="s">
        <v>49</v>
      </c>
      <c r="Y9" s="30" t="s">
        <v>65</v>
      </c>
      <c r="Z9" s="31" t="s">
        <v>62</v>
      </c>
      <c r="AA9" s="30" t="s">
        <v>63</v>
      </c>
      <c r="AB9" s="31" t="s">
        <v>47</v>
      </c>
      <c r="AC9" s="30" t="s">
        <v>64</v>
      </c>
      <c r="AD9" s="31" t="s">
        <v>49</v>
      </c>
      <c r="AE9" s="30" t="s">
        <v>65</v>
      </c>
      <c r="AF9" s="31" t="s">
        <v>62</v>
      </c>
      <c r="AG9" s="30" t="s">
        <v>63</v>
      </c>
      <c r="AH9" s="31" t="s">
        <v>47</v>
      </c>
      <c r="AI9" s="30" t="s">
        <v>64</v>
      </c>
      <c r="AJ9" s="31" t="s">
        <v>49</v>
      </c>
      <c r="AK9" s="30" t="s">
        <v>65</v>
      </c>
      <c r="AL9" s="31" t="s">
        <v>62</v>
      </c>
      <c r="AM9" s="30" t="s">
        <v>63</v>
      </c>
      <c r="AN9" s="31" t="s">
        <v>47</v>
      </c>
      <c r="AO9" s="30" t="s">
        <v>64</v>
      </c>
      <c r="AP9" s="31" t="s">
        <v>49</v>
      </c>
      <c r="AQ9" s="30" t="s">
        <v>65</v>
      </c>
      <c r="AR9" s="31" t="s">
        <v>62</v>
      </c>
      <c r="AS9" s="30" t="s">
        <v>63</v>
      </c>
      <c r="AT9" s="31" t="s">
        <v>47</v>
      </c>
      <c r="AU9" s="30" t="s">
        <v>64</v>
      </c>
      <c r="AV9" s="31" t="s">
        <v>49</v>
      </c>
      <c r="AW9" s="30" t="s">
        <v>65</v>
      </c>
      <c r="AX9" s="31" t="s">
        <v>62</v>
      </c>
      <c r="AY9" s="30" t="s">
        <v>63</v>
      </c>
      <c r="AZ9" s="31" t="s">
        <v>47</v>
      </c>
      <c r="BA9" s="30" t="s">
        <v>64</v>
      </c>
      <c r="BB9" s="31" t="s">
        <v>49</v>
      </c>
      <c r="BC9" s="30" t="s">
        <v>65</v>
      </c>
      <c r="BD9" s="31" t="s">
        <v>62</v>
      </c>
      <c r="BE9" s="30" t="s">
        <v>63</v>
      </c>
      <c r="BF9" s="31" t="s">
        <v>47</v>
      </c>
      <c r="BG9" s="30" t="s">
        <v>64</v>
      </c>
      <c r="BH9" s="31" t="s">
        <v>49</v>
      </c>
      <c r="BI9" s="30" t="s">
        <v>65</v>
      </c>
      <c r="BJ9" s="31" t="s">
        <v>62</v>
      </c>
      <c r="BK9" s="30" t="s">
        <v>63</v>
      </c>
      <c r="BL9" s="31" t="s">
        <v>47</v>
      </c>
      <c r="BM9" s="30" t="s">
        <v>64</v>
      </c>
      <c r="BN9" s="31" t="s">
        <v>49</v>
      </c>
      <c r="BO9" s="30" t="s">
        <v>65</v>
      </c>
      <c r="BP9" s="31" t="s">
        <v>62</v>
      </c>
      <c r="BQ9" s="30" t="s">
        <v>63</v>
      </c>
      <c r="BR9" s="31" t="s">
        <v>47</v>
      </c>
      <c r="BS9" s="30" t="s">
        <v>64</v>
      </c>
      <c r="BT9" s="31" t="s">
        <v>49</v>
      </c>
      <c r="BU9" s="30" t="s">
        <v>65</v>
      </c>
    </row>
    <row r="10" spans="1:73" x14ac:dyDescent="0.2">
      <c r="A10" s="33" t="s">
        <v>66</v>
      </c>
      <c r="B10" s="104">
        <v>490</v>
      </c>
      <c r="C10" s="100">
        <f>B10/F10</f>
        <v>0.62182741116751272</v>
      </c>
      <c r="D10" s="104">
        <v>298</v>
      </c>
      <c r="E10" s="100">
        <f>D10/F10</f>
        <v>0.37817258883248733</v>
      </c>
      <c r="F10" s="104">
        <f t="shared" ref="F10:F15" si="0">B10+D10</f>
        <v>788</v>
      </c>
      <c r="G10" s="111">
        <f>F10/$F$16</f>
        <v>4.5596574470547394E-2</v>
      </c>
      <c r="H10" s="104">
        <v>478</v>
      </c>
      <c r="I10" s="100">
        <f>H10/L10</f>
        <v>0.61757105943152457</v>
      </c>
      <c r="J10" s="104">
        <v>296</v>
      </c>
      <c r="K10" s="100">
        <f>J10/L10</f>
        <v>0.38242894056847543</v>
      </c>
      <c r="L10" s="104">
        <f t="shared" ref="L10:L15" si="1">H10+J10</f>
        <v>774</v>
      </c>
      <c r="M10" s="111">
        <f>L10/$F$16</f>
        <v>4.4786483045943758E-2</v>
      </c>
      <c r="N10" s="104">
        <v>454</v>
      </c>
      <c r="O10" s="100">
        <f>N10/R10</f>
        <v>0.60614152202937255</v>
      </c>
      <c r="P10" s="104">
        <v>295</v>
      </c>
      <c r="Q10" s="100">
        <f>P10/R10</f>
        <v>0.39385847797062751</v>
      </c>
      <c r="R10" s="104">
        <f t="shared" ref="R10:R15" si="2">N10+P10</f>
        <v>749</v>
      </c>
      <c r="S10" s="111">
        <f>R10/$F$16</f>
        <v>4.3339891216294411E-2</v>
      </c>
      <c r="T10" s="104">
        <v>446</v>
      </c>
      <c r="U10" s="100">
        <f>T10/X10</f>
        <v>0.59865771812080537</v>
      </c>
      <c r="V10" s="104">
        <v>299</v>
      </c>
      <c r="W10" s="100">
        <f>V10/X10</f>
        <v>0.40134228187919463</v>
      </c>
      <c r="X10" s="104">
        <f t="shared" ref="X10:X15" si="3">T10+V10</f>
        <v>745</v>
      </c>
      <c r="Y10" s="111">
        <f>X10/$F$16</f>
        <v>4.3108436523550515E-2</v>
      </c>
      <c r="Z10" s="104">
        <v>432</v>
      </c>
      <c r="AA10" s="100">
        <f>Z10/AD10</f>
        <v>0.59751037344398339</v>
      </c>
      <c r="AB10" s="104">
        <v>291</v>
      </c>
      <c r="AC10" s="100">
        <f>AB10/AD10</f>
        <v>0.40248962655601661</v>
      </c>
      <c r="AD10" s="104">
        <f t="shared" ref="AD10:AD15" si="4">Z10+AB10</f>
        <v>723</v>
      </c>
      <c r="AE10" s="111">
        <f>AD10/$F$16</f>
        <v>4.1835435713459088E-2</v>
      </c>
      <c r="AF10" s="104">
        <v>402</v>
      </c>
      <c r="AG10" s="100">
        <f>AF10/AJ10</f>
        <v>0.59467455621301779</v>
      </c>
      <c r="AH10" s="104">
        <v>274</v>
      </c>
      <c r="AI10" s="100">
        <f>AH10/AJ10</f>
        <v>0.40532544378698226</v>
      </c>
      <c r="AJ10" s="104">
        <f t="shared" ref="AJ10:AJ15" si="5">AF10+AH10</f>
        <v>676</v>
      </c>
      <c r="AK10" s="111">
        <f>AJ10/$F$16</f>
        <v>3.911584307371832E-2</v>
      </c>
      <c r="AL10" s="104">
        <v>374</v>
      </c>
      <c r="AM10" s="100">
        <f>AL10/AP10</f>
        <v>0.60225442834138487</v>
      </c>
      <c r="AN10" s="104">
        <v>247</v>
      </c>
      <c r="AO10" s="100">
        <f>AN10/AP10</f>
        <v>0.39774557165861513</v>
      </c>
      <c r="AP10" s="104">
        <f t="shared" ref="AP10:AP15" si="6">AL10+AN10</f>
        <v>621</v>
      </c>
      <c r="AQ10" s="111">
        <f>AP10/$F$16</f>
        <v>3.5933341048489761E-2</v>
      </c>
      <c r="AR10" s="104">
        <v>377</v>
      </c>
      <c r="AS10" s="100">
        <f>AR10/AV10</f>
        <v>0.60806451612903223</v>
      </c>
      <c r="AT10" s="104">
        <v>243</v>
      </c>
      <c r="AU10" s="100">
        <f>AT10/AV10</f>
        <v>0.39193548387096772</v>
      </c>
      <c r="AV10" s="104">
        <f t="shared" ref="AV10:AV15" si="7">AR10+AT10</f>
        <v>620</v>
      </c>
      <c r="AW10" s="111">
        <f>AV10/$F$16</f>
        <v>3.5875477375303784E-2</v>
      </c>
      <c r="AX10" s="104">
        <v>419</v>
      </c>
      <c r="AY10" s="100">
        <f>AX10/BB10</f>
        <v>0.60989810771470165</v>
      </c>
      <c r="AZ10" s="104">
        <v>268</v>
      </c>
      <c r="BA10" s="100">
        <f>AZ10/BB10</f>
        <v>0.3901018922852984</v>
      </c>
      <c r="BB10" s="104">
        <f t="shared" ref="BB10:BB15" si="8">AX10+AZ10</f>
        <v>687</v>
      </c>
      <c r="BC10" s="111">
        <f>BB10/$F$16</f>
        <v>3.9752343478764031E-2</v>
      </c>
      <c r="BD10" s="104">
        <v>470</v>
      </c>
      <c r="BE10" s="100">
        <f>BD10/BH10</f>
        <v>0.6208718626155878</v>
      </c>
      <c r="BF10" s="104">
        <v>287</v>
      </c>
      <c r="BG10" s="100">
        <f>BF10/BH10</f>
        <v>0.37912813738441214</v>
      </c>
      <c r="BH10" s="104">
        <f t="shared" ref="BH10:BH15" si="9">BD10+BF10</f>
        <v>757</v>
      </c>
      <c r="BI10" s="111">
        <f>BH10/$F$16</f>
        <v>4.3802800601782203E-2</v>
      </c>
      <c r="BJ10" s="104">
        <v>453</v>
      </c>
      <c r="BK10" s="100">
        <f>BJ10/BN10</f>
        <v>0.61548913043478259</v>
      </c>
      <c r="BL10" s="104">
        <v>283</v>
      </c>
      <c r="BM10" s="100">
        <f>BL10/BN10</f>
        <v>0.38451086956521741</v>
      </c>
      <c r="BN10" s="104">
        <f t="shared" ref="BN10:BN15" si="10">BJ10+BL10</f>
        <v>736</v>
      </c>
      <c r="BO10" s="111">
        <f>BN10/$F$16</f>
        <v>4.2587663464876753E-2</v>
      </c>
      <c r="BP10" s="104">
        <v>448</v>
      </c>
      <c r="BQ10" s="100">
        <f>BP10/BT10</f>
        <v>0.61538461538461542</v>
      </c>
      <c r="BR10" s="104">
        <v>280</v>
      </c>
      <c r="BS10" s="100">
        <f>BR10/BT10</f>
        <v>0.38461538461538464</v>
      </c>
      <c r="BT10" s="104">
        <f t="shared" ref="BT10:BT15" si="11">BP10+BR10</f>
        <v>728</v>
      </c>
      <c r="BU10" s="111">
        <f>BT10/$F$16</f>
        <v>4.2124754079388961E-2</v>
      </c>
    </row>
    <row r="11" spans="1:73" x14ac:dyDescent="0.2">
      <c r="A11" s="33" t="s">
        <v>108</v>
      </c>
      <c r="B11" s="23">
        <v>629</v>
      </c>
      <c r="C11" s="100">
        <f t="shared" ref="C11:C16" si="12">B11/F11</f>
        <v>0.54982517482517479</v>
      </c>
      <c r="D11" s="23">
        <v>515</v>
      </c>
      <c r="E11" s="100">
        <f t="shared" ref="E11:E16" si="13">D11/F11</f>
        <v>0.45017482517482516</v>
      </c>
      <c r="F11" s="104">
        <f t="shared" si="0"/>
        <v>1144</v>
      </c>
      <c r="G11" s="111">
        <f t="shared" ref="G11:G16" si="14">F11/$F$16</f>
        <v>6.6196042124754079E-2</v>
      </c>
      <c r="H11" s="23">
        <v>594</v>
      </c>
      <c r="I11" s="100">
        <f t="shared" ref="I11:I16" si="15">H11/L11</f>
        <v>0.53901996370235938</v>
      </c>
      <c r="J11" s="23">
        <v>508</v>
      </c>
      <c r="K11" s="100">
        <f t="shared" ref="K11:K16" si="16">J11/L11</f>
        <v>0.46098003629764067</v>
      </c>
      <c r="L11" s="104">
        <f t="shared" si="1"/>
        <v>1102</v>
      </c>
      <c r="M11" s="111">
        <f t="shared" ref="M11:M16" si="17">L11/$F$16</f>
        <v>6.3765767850943178E-2</v>
      </c>
      <c r="N11" s="23">
        <v>595</v>
      </c>
      <c r="O11" s="100">
        <f t="shared" ref="O11:O16" si="18">N11/R11</f>
        <v>0.54041780199818346</v>
      </c>
      <c r="P11" s="23">
        <v>506</v>
      </c>
      <c r="Q11" s="100">
        <f t="shared" ref="Q11:Q16" si="19">P11/R11</f>
        <v>0.45958219800181654</v>
      </c>
      <c r="R11" s="104">
        <f t="shared" si="2"/>
        <v>1101</v>
      </c>
      <c r="S11" s="111">
        <f t="shared" ref="S11:S16" si="20">R11/$F$16</f>
        <v>6.3707904177757207E-2</v>
      </c>
      <c r="T11" s="23">
        <v>558</v>
      </c>
      <c r="U11" s="100">
        <f t="shared" ref="U11:U16" si="21">T11/X11</f>
        <v>0.53295128939828085</v>
      </c>
      <c r="V11" s="23">
        <v>489</v>
      </c>
      <c r="W11" s="100">
        <f t="shared" ref="W11:W16" si="22">V11/X11</f>
        <v>0.46704871060171921</v>
      </c>
      <c r="X11" s="104">
        <f t="shared" si="3"/>
        <v>1047</v>
      </c>
      <c r="Y11" s="111">
        <f t="shared" ref="Y11:Y16" si="23">X11/$F$16</f>
        <v>6.0583265825714619E-2</v>
      </c>
      <c r="Z11" s="23">
        <v>494</v>
      </c>
      <c r="AA11" s="100">
        <f t="shared" ref="AA11:AA16" si="24">Z11/AD11</f>
        <v>0.52164730728616682</v>
      </c>
      <c r="AB11" s="23">
        <v>453</v>
      </c>
      <c r="AC11" s="100">
        <f t="shared" ref="AC11:AC16" si="25">AB11/AD11</f>
        <v>0.47835269271383318</v>
      </c>
      <c r="AD11" s="104">
        <f t="shared" si="4"/>
        <v>947</v>
      </c>
      <c r="AE11" s="111">
        <f t="shared" ref="AE11:AE16" si="26">AD11/$F$16</f>
        <v>5.4796898507117234E-2</v>
      </c>
      <c r="AF11" s="23">
        <v>519</v>
      </c>
      <c r="AG11" s="100">
        <f t="shared" ref="AG11:AG16" si="27">AF11/AJ11</f>
        <v>0.54402515723270439</v>
      </c>
      <c r="AH11" s="23">
        <v>435</v>
      </c>
      <c r="AI11" s="100">
        <f t="shared" ref="AI11:AI16" si="28">AH11/AJ11</f>
        <v>0.45597484276729561</v>
      </c>
      <c r="AJ11" s="104">
        <f t="shared" si="5"/>
        <v>954</v>
      </c>
      <c r="AK11" s="111">
        <f t="shared" ref="AK11:AK16" si="29">AJ11/$F$16</f>
        <v>5.5201944219419048E-2</v>
      </c>
      <c r="AL11" s="23">
        <v>528</v>
      </c>
      <c r="AM11" s="100">
        <f t="shared" ref="AM11:AM16" si="30">AL11/AP11</f>
        <v>0.53549695740365111</v>
      </c>
      <c r="AN11" s="23">
        <v>458</v>
      </c>
      <c r="AO11" s="100">
        <f t="shared" ref="AO11:AO16" si="31">AN11/AP11</f>
        <v>0.46450304259634889</v>
      </c>
      <c r="AP11" s="104">
        <f t="shared" si="6"/>
        <v>986</v>
      </c>
      <c r="AQ11" s="111">
        <f t="shared" ref="AQ11:AQ16" si="32">AP11/$F$16</f>
        <v>5.7053581761370209E-2</v>
      </c>
      <c r="AR11" s="23">
        <v>591</v>
      </c>
      <c r="AS11" s="100">
        <f t="shared" ref="AS11:AS16" si="33">AR11/AV11</f>
        <v>0.5523364485981308</v>
      </c>
      <c r="AT11" s="23">
        <v>479</v>
      </c>
      <c r="AU11" s="100">
        <f t="shared" ref="AU11:AU16" si="34">AT11/AV11</f>
        <v>0.44766355140186914</v>
      </c>
      <c r="AV11" s="104">
        <f t="shared" si="7"/>
        <v>1070</v>
      </c>
      <c r="AW11" s="111">
        <f t="shared" ref="AW11:AW16" si="35">AV11/$F$16</f>
        <v>6.1914130308992017E-2</v>
      </c>
      <c r="AX11" s="23">
        <v>608</v>
      </c>
      <c r="AY11" s="100">
        <f t="shared" ref="AY11:AY16" si="36">AX11/BB11</f>
        <v>0.54972875226039786</v>
      </c>
      <c r="AZ11" s="23">
        <v>498</v>
      </c>
      <c r="BA11" s="100">
        <f t="shared" ref="BA11:BA16" si="37">AZ11/BB11</f>
        <v>0.45027124773960214</v>
      </c>
      <c r="BB11" s="104">
        <f t="shared" si="8"/>
        <v>1106</v>
      </c>
      <c r="BC11" s="111">
        <f t="shared" ref="BC11:BC16" si="38">BB11/$F$16</f>
        <v>6.3997222543687074E-2</v>
      </c>
      <c r="BD11" s="23">
        <v>642</v>
      </c>
      <c r="BE11" s="100">
        <f t="shared" ref="BE11:BE16" si="39">BD11/BH11</f>
        <v>0.55972101133391461</v>
      </c>
      <c r="BF11" s="23">
        <v>505</v>
      </c>
      <c r="BG11" s="100">
        <f t="shared" ref="BG11:BG16" si="40">BF11/BH11</f>
        <v>0.44027898866608545</v>
      </c>
      <c r="BH11" s="104">
        <f t="shared" si="9"/>
        <v>1147</v>
      </c>
      <c r="BI11" s="111">
        <f t="shared" ref="BI11:BI16" si="41">BH11/$F$16</f>
        <v>6.6369633144312004E-2</v>
      </c>
      <c r="BJ11" s="23">
        <v>639</v>
      </c>
      <c r="BK11" s="100">
        <f t="shared" ref="BK11:BK16" si="42">BJ11/BN11</f>
        <v>0.55954465849387036</v>
      </c>
      <c r="BL11" s="23">
        <v>503</v>
      </c>
      <c r="BM11" s="100">
        <f t="shared" ref="BM11:BM16" si="43">BL11/BN11</f>
        <v>0.44045534150612958</v>
      </c>
      <c r="BN11" s="104">
        <f t="shared" si="10"/>
        <v>1142</v>
      </c>
      <c r="BO11" s="111">
        <f t="shared" ref="BO11:BO16" si="44">BN11/$F$16</f>
        <v>6.6080314778382138E-2</v>
      </c>
      <c r="BP11" s="23">
        <v>631</v>
      </c>
      <c r="BQ11" s="100">
        <f t="shared" ref="BQ11:BQ16" si="45">BP11/BT11</f>
        <v>0.5700090334236676</v>
      </c>
      <c r="BR11" s="23">
        <v>476</v>
      </c>
      <c r="BS11" s="100">
        <f t="shared" ref="BS11:BS16" si="46">BR11/BT11</f>
        <v>0.42999096657633246</v>
      </c>
      <c r="BT11" s="104">
        <f t="shared" si="11"/>
        <v>1107</v>
      </c>
      <c r="BU11" s="111">
        <f t="shared" ref="BU11:BU16" si="47">BT11/$F$16</f>
        <v>6.4055086216873044E-2</v>
      </c>
    </row>
    <row r="12" spans="1:73" x14ac:dyDescent="0.2">
      <c r="A12" s="33" t="s">
        <v>67</v>
      </c>
      <c r="B12" s="130">
        <v>3878</v>
      </c>
      <c r="C12" s="100">
        <f t="shared" si="12"/>
        <v>0.38297452103495949</v>
      </c>
      <c r="D12" s="130">
        <v>6248</v>
      </c>
      <c r="E12" s="100">
        <f t="shared" si="13"/>
        <v>0.61702547896504045</v>
      </c>
      <c r="F12" s="104">
        <f t="shared" si="0"/>
        <v>10126</v>
      </c>
      <c r="G12" s="111">
        <f t="shared" si="14"/>
        <v>0.58592755468117119</v>
      </c>
      <c r="H12" s="130">
        <v>3739</v>
      </c>
      <c r="I12" s="100">
        <f t="shared" si="15"/>
        <v>0.37683934690586574</v>
      </c>
      <c r="J12" s="130">
        <v>6183</v>
      </c>
      <c r="K12" s="100">
        <f t="shared" si="16"/>
        <v>0.62316065309413426</v>
      </c>
      <c r="L12" s="104">
        <f t="shared" si="1"/>
        <v>9922</v>
      </c>
      <c r="M12" s="111">
        <f t="shared" si="17"/>
        <v>0.57412336535123254</v>
      </c>
      <c r="N12" s="130">
        <v>3686</v>
      </c>
      <c r="O12" s="100">
        <f t="shared" si="18"/>
        <v>0.37288821446636317</v>
      </c>
      <c r="P12" s="130">
        <v>6199</v>
      </c>
      <c r="Q12" s="100">
        <f t="shared" si="19"/>
        <v>0.62711178553363678</v>
      </c>
      <c r="R12" s="104">
        <f t="shared" si="2"/>
        <v>9885</v>
      </c>
      <c r="S12" s="111">
        <f t="shared" si="20"/>
        <v>0.57198240944335144</v>
      </c>
      <c r="T12" s="130">
        <v>3529</v>
      </c>
      <c r="U12" s="100">
        <f t="shared" si="21"/>
        <v>0.36581320617808644</v>
      </c>
      <c r="V12" s="130">
        <v>6118</v>
      </c>
      <c r="W12" s="100">
        <f t="shared" si="22"/>
        <v>0.63418679382191356</v>
      </c>
      <c r="X12" s="104">
        <f t="shared" si="3"/>
        <v>9647</v>
      </c>
      <c r="Y12" s="111">
        <f t="shared" si="23"/>
        <v>0.55821085522508973</v>
      </c>
      <c r="Z12" s="130">
        <v>3417</v>
      </c>
      <c r="AA12" s="100">
        <f t="shared" si="24"/>
        <v>0.36553273427471117</v>
      </c>
      <c r="AB12" s="130">
        <v>5931</v>
      </c>
      <c r="AC12" s="100">
        <f t="shared" si="25"/>
        <v>0.63446726572528889</v>
      </c>
      <c r="AD12" s="104">
        <f t="shared" si="4"/>
        <v>9348</v>
      </c>
      <c r="AE12" s="111">
        <f t="shared" si="26"/>
        <v>0.54090961694248352</v>
      </c>
      <c r="AF12" s="130">
        <v>3189</v>
      </c>
      <c r="AG12" s="100">
        <f t="shared" si="27"/>
        <v>0.35445148382794267</v>
      </c>
      <c r="AH12" s="130">
        <v>5808</v>
      </c>
      <c r="AI12" s="100">
        <f t="shared" si="28"/>
        <v>0.64554851617205733</v>
      </c>
      <c r="AJ12" s="104">
        <f t="shared" si="5"/>
        <v>8997</v>
      </c>
      <c r="AK12" s="111">
        <f t="shared" si="29"/>
        <v>0.52059946765420673</v>
      </c>
      <c r="AL12" s="130">
        <v>3141</v>
      </c>
      <c r="AM12" s="100">
        <f t="shared" si="30"/>
        <v>0.35419485791610283</v>
      </c>
      <c r="AN12" s="130">
        <v>5727</v>
      </c>
      <c r="AO12" s="100">
        <f t="shared" si="31"/>
        <v>0.64580514208389717</v>
      </c>
      <c r="AP12" s="104">
        <f t="shared" si="6"/>
        <v>8868</v>
      </c>
      <c r="AQ12" s="111">
        <f t="shared" si="32"/>
        <v>0.51313505381321611</v>
      </c>
      <c r="AR12" s="130">
        <v>3214</v>
      </c>
      <c r="AS12" s="100">
        <f t="shared" si="33"/>
        <v>0.35568835768038953</v>
      </c>
      <c r="AT12" s="130">
        <v>5822</v>
      </c>
      <c r="AU12" s="100">
        <f t="shared" si="34"/>
        <v>0.64431164231961047</v>
      </c>
      <c r="AV12" s="104">
        <f t="shared" si="7"/>
        <v>9036</v>
      </c>
      <c r="AW12" s="111">
        <f t="shared" si="35"/>
        <v>0.52285615090845972</v>
      </c>
      <c r="AX12" s="130">
        <v>3277</v>
      </c>
      <c r="AY12" s="100">
        <f t="shared" si="36"/>
        <v>0.35916264796142044</v>
      </c>
      <c r="AZ12" s="130">
        <v>5847</v>
      </c>
      <c r="BA12" s="100">
        <f t="shared" si="37"/>
        <v>0.64083735203857961</v>
      </c>
      <c r="BB12" s="104">
        <f t="shared" si="8"/>
        <v>9124</v>
      </c>
      <c r="BC12" s="111">
        <f t="shared" si="38"/>
        <v>0.52794815414882534</v>
      </c>
      <c r="BD12" s="130">
        <v>3547</v>
      </c>
      <c r="BE12" s="131">
        <f t="shared" si="39"/>
        <v>0.36473007712082262</v>
      </c>
      <c r="BF12" s="130">
        <v>6178</v>
      </c>
      <c r="BG12" s="100">
        <f t="shared" si="40"/>
        <v>0.63526992287917738</v>
      </c>
      <c r="BH12" s="104">
        <f t="shared" si="9"/>
        <v>9725</v>
      </c>
      <c r="BI12" s="111">
        <f t="shared" si="41"/>
        <v>0.5627242217335956</v>
      </c>
      <c r="BJ12" s="130">
        <v>3575</v>
      </c>
      <c r="BK12" s="131">
        <f t="shared" si="42"/>
        <v>0.36848072562358275</v>
      </c>
      <c r="BL12" s="130">
        <v>6127</v>
      </c>
      <c r="BM12" s="100">
        <f t="shared" si="43"/>
        <v>0.63151927437641719</v>
      </c>
      <c r="BN12" s="104">
        <f t="shared" si="10"/>
        <v>9702</v>
      </c>
      <c r="BO12" s="111">
        <f t="shared" si="44"/>
        <v>0.56139335725031825</v>
      </c>
      <c r="BP12" s="130">
        <v>3502</v>
      </c>
      <c r="BQ12" s="131">
        <f t="shared" si="45"/>
        <v>0.37753341957740405</v>
      </c>
      <c r="BR12" s="130">
        <v>5774</v>
      </c>
      <c r="BS12" s="131">
        <f t="shared" si="46"/>
        <v>0.62246658042259595</v>
      </c>
      <c r="BT12" s="104">
        <f t="shared" si="11"/>
        <v>9276</v>
      </c>
      <c r="BU12" s="111">
        <f t="shared" si="47"/>
        <v>0.53674343247309342</v>
      </c>
    </row>
    <row r="13" spans="1:73" x14ac:dyDescent="0.2">
      <c r="A13" s="33" t="s">
        <v>68</v>
      </c>
      <c r="B13" s="23">
        <v>1159</v>
      </c>
      <c r="C13" s="100">
        <f t="shared" si="12"/>
        <v>0.88676358071920425</v>
      </c>
      <c r="D13" s="23">
        <v>148</v>
      </c>
      <c r="E13" s="100">
        <f t="shared" si="13"/>
        <v>0.11323641928079571</v>
      </c>
      <c r="F13" s="104">
        <f t="shared" si="0"/>
        <v>1307</v>
      </c>
      <c r="G13" s="111">
        <f t="shared" si="14"/>
        <v>7.5627820854067815E-2</v>
      </c>
      <c r="H13" s="23">
        <v>1122</v>
      </c>
      <c r="I13" s="100">
        <f t="shared" si="15"/>
        <v>0.88695652173913042</v>
      </c>
      <c r="J13" s="23">
        <v>143</v>
      </c>
      <c r="K13" s="100">
        <f t="shared" si="16"/>
        <v>0.11304347826086956</v>
      </c>
      <c r="L13" s="104">
        <f t="shared" si="1"/>
        <v>1265</v>
      </c>
      <c r="M13" s="111">
        <f t="shared" si="17"/>
        <v>7.3197546580256914E-2</v>
      </c>
      <c r="N13" s="23">
        <v>1047</v>
      </c>
      <c r="O13" s="100">
        <f t="shared" si="18"/>
        <v>0.87250000000000005</v>
      </c>
      <c r="P13" s="23">
        <v>153</v>
      </c>
      <c r="Q13" s="100">
        <f t="shared" si="19"/>
        <v>0.1275</v>
      </c>
      <c r="R13" s="104">
        <f t="shared" si="2"/>
        <v>1200</v>
      </c>
      <c r="S13" s="111">
        <f t="shared" si="20"/>
        <v>6.9436407823168608E-2</v>
      </c>
      <c r="T13" s="23">
        <v>1039</v>
      </c>
      <c r="U13" s="100">
        <f t="shared" si="21"/>
        <v>0.87384356602186708</v>
      </c>
      <c r="V13" s="23">
        <v>150</v>
      </c>
      <c r="W13" s="100">
        <f t="shared" si="22"/>
        <v>0.12615643397813289</v>
      </c>
      <c r="X13" s="104">
        <f t="shared" si="3"/>
        <v>1189</v>
      </c>
      <c r="Y13" s="111">
        <f t="shared" si="23"/>
        <v>6.8799907418122905E-2</v>
      </c>
      <c r="Z13" s="23">
        <v>971</v>
      </c>
      <c r="AA13" s="100">
        <f t="shared" si="24"/>
        <v>0.87085201793721978</v>
      </c>
      <c r="AB13" s="23">
        <v>144</v>
      </c>
      <c r="AC13" s="100">
        <f t="shared" si="25"/>
        <v>0.12914798206278028</v>
      </c>
      <c r="AD13" s="104">
        <f t="shared" si="4"/>
        <v>1115</v>
      </c>
      <c r="AE13" s="111">
        <f t="shared" si="26"/>
        <v>6.4517995602360836E-2</v>
      </c>
      <c r="AF13" s="23">
        <v>970</v>
      </c>
      <c r="AG13" s="100">
        <f t="shared" si="27"/>
        <v>0.87151841868822999</v>
      </c>
      <c r="AH13" s="23">
        <v>143</v>
      </c>
      <c r="AI13" s="100">
        <f t="shared" si="28"/>
        <v>0.12848158131176998</v>
      </c>
      <c r="AJ13" s="104">
        <f t="shared" si="5"/>
        <v>1113</v>
      </c>
      <c r="AK13" s="111">
        <f t="shared" si="29"/>
        <v>6.4402268255988895E-2</v>
      </c>
      <c r="AL13" s="23">
        <v>914</v>
      </c>
      <c r="AM13" s="100">
        <f t="shared" si="30"/>
        <v>0.86635071090047389</v>
      </c>
      <c r="AN13" s="23">
        <v>141</v>
      </c>
      <c r="AO13" s="100">
        <f t="shared" si="31"/>
        <v>0.13364928909952606</v>
      </c>
      <c r="AP13" s="104">
        <f t="shared" si="6"/>
        <v>1055</v>
      </c>
      <c r="AQ13" s="111">
        <f t="shared" si="32"/>
        <v>6.1046175211202404E-2</v>
      </c>
      <c r="AR13" s="23">
        <v>950</v>
      </c>
      <c r="AS13" s="100">
        <f t="shared" si="33"/>
        <v>0.86996336996336998</v>
      </c>
      <c r="AT13" s="23">
        <v>142</v>
      </c>
      <c r="AU13" s="100">
        <f t="shared" si="34"/>
        <v>0.13003663003663005</v>
      </c>
      <c r="AV13" s="104">
        <f t="shared" si="7"/>
        <v>1092</v>
      </c>
      <c r="AW13" s="111">
        <f t="shared" si="35"/>
        <v>6.3187131119083445E-2</v>
      </c>
      <c r="AX13" s="23">
        <v>926</v>
      </c>
      <c r="AY13" s="100">
        <f t="shared" si="36"/>
        <v>0.86704119850187267</v>
      </c>
      <c r="AZ13" s="23">
        <v>142</v>
      </c>
      <c r="BA13" s="100">
        <f t="shared" si="37"/>
        <v>0.13295880149812733</v>
      </c>
      <c r="BB13" s="104">
        <f t="shared" si="8"/>
        <v>1068</v>
      </c>
      <c r="BC13" s="111">
        <f t="shared" si="38"/>
        <v>6.1798402962620069E-2</v>
      </c>
      <c r="BD13" s="23">
        <v>938</v>
      </c>
      <c r="BE13" s="100">
        <f t="shared" si="39"/>
        <v>0.86451612903225805</v>
      </c>
      <c r="BF13" s="23">
        <v>147</v>
      </c>
      <c r="BG13" s="100">
        <f t="shared" si="40"/>
        <v>0.13548387096774195</v>
      </c>
      <c r="BH13" s="104">
        <f t="shared" si="9"/>
        <v>1085</v>
      </c>
      <c r="BI13" s="111">
        <f t="shared" si="41"/>
        <v>6.2782085406781624E-2</v>
      </c>
      <c r="BJ13" s="23">
        <v>922</v>
      </c>
      <c r="BK13" s="100">
        <f t="shared" si="42"/>
        <v>0.86654135338345861</v>
      </c>
      <c r="BL13" s="23">
        <v>142</v>
      </c>
      <c r="BM13" s="100">
        <f t="shared" si="43"/>
        <v>0.13345864661654136</v>
      </c>
      <c r="BN13" s="104">
        <f t="shared" si="10"/>
        <v>1064</v>
      </c>
      <c r="BO13" s="111">
        <f t="shared" si="44"/>
        <v>6.1566948269876173E-2</v>
      </c>
      <c r="BP13" s="23">
        <v>957</v>
      </c>
      <c r="BQ13" s="100">
        <f t="shared" si="45"/>
        <v>0.8747714808043876</v>
      </c>
      <c r="BR13" s="23">
        <v>137</v>
      </c>
      <c r="BS13" s="100">
        <f t="shared" si="46"/>
        <v>0.12522851919561243</v>
      </c>
      <c r="BT13" s="104">
        <f t="shared" si="11"/>
        <v>1094</v>
      </c>
      <c r="BU13" s="111">
        <f t="shared" si="47"/>
        <v>6.3302858465455386E-2</v>
      </c>
    </row>
    <row r="14" spans="1:73" ht="25.5" x14ac:dyDescent="0.2">
      <c r="A14" s="34" t="s">
        <v>69</v>
      </c>
      <c r="B14" s="23">
        <v>970</v>
      </c>
      <c r="C14" s="100">
        <f t="shared" si="12"/>
        <v>0.41119118270453581</v>
      </c>
      <c r="D14" s="23">
        <v>1389</v>
      </c>
      <c r="E14" s="100">
        <f t="shared" si="13"/>
        <v>0.58880881729546419</v>
      </c>
      <c r="F14" s="104">
        <f t="shared" si="0"/>
        <v>2359</v>
      </c>
      <c r="G14" s="111">
        <f t="shared" si="14"/>
        <v>0.13650040504571231</v>
      </c>
      <c r="H14" s="23">
        <v>958</v>
      </c>
      <c r="I14" s="100">
        <f t="shared" si="15"/>
        <v>0.40957674219752033</v>
      </c>
      <c r="J14" s="23">
        <v>1381</v>
      </c>
      <c r="K14" s="100">
        <f t="shared" si="16"/>
        <v>0.59042325780247973</v>
      </c>
      <c r="L14" s="104">
        <f t="shared" si="1"/>
        <v>2339</v>
      </c>
      <c r="M14" s="111">
        <f t="shared" si="17"/>
        <v>0.13534313158199282</v>
      </c>
      <c r="N14" s="23">
        <v>916</v>
      </c>
      <c r="O14" s="100">
        <f t="shared" si="18"/>
        <v>0.40052470485351988</v>
      </c>
      <c r="P14" s="23">
        <v>1371</v>
      </c>
      <c r="Q14" s="100">
        <f t="shared" si="19"/>
        <v>0.59947529514648012</v>
      </c>
      <c r="R14" s="104">
        <f t="shared" si="2"/>
        <v>2287</v>
      </c>
      <c r="S14" s="111">
        <f t="shared" si="20"/>
        <v>0.13233422057632219</v>
      </c>
      <c r="T14" s="23">
        <v>898</v>
      </c>
      <c r="U14" s="100">
        <f t="shared" si="21"/>
        <v>0.39893380719680144</v>
      </c>
      <c r="V14" s="23">
        <v>1353</v>
      </c>
      <c r="W14" s="100">
        <f t="shared" si="22"/>
        <v>0.60106619280319862</v>
      </c>
      <c r="X14" s="104">
        <f t="shared" si="3"/>
        <v>2251</v>
      </c>
      <c r="Y14" s="111">
        <f t="shared" si="23"/>
        <v>0.13025112834162714</v>
      </c>
      <c r="Z14" s="23">
        <v>870</v>
      </c>
      <c r="AA14" s="100">
        <f t="shared" si="24"/>
        <v>0.39835164835164832</v>
      </c>
      <c r="AB14" s="23">
        <v>1314</v>
      </c>
      <c r="AC14" s="100">
        <f t="shared" si="25"/>
        <v>0.60164835164835162</v>
      </c>
      <c r="AD14" s="104">
        <f t="shared" si="4"/>
        <v>2184</v>
      </c>
      <c r="AE14" s="111">
        <f t="shared" si="26"/>
        <v>0.12637426223816689</v>
      </c>
      <c r="AF14" s="23">
        <v>877</v>
      </c>
      <c r="AG14" s="100">
        <f t="shared" si="27"/>
        <v>0.4030330882352941</v>
      </c>
      <c r="AH14" s="23">
        <v>1299</v>
      </c>
      <c r="AI14" s="100">
        <f t="shared" si="28"/>
        <v>0.59696691176470584</v>
      </c>
      <c r="AJ14" s="104">
        <f t="shared" si="5"/>
        <v>2176</v>
      </c>
      <c r="AK14" s="111">
        <f t="shared" si="29"/>
        <v>0.1259113528526791</v>
      </c>
      <c r="AL14" s="23">
        <v>877</v>
      </c>
      <c r="AM14" s="100">
        <f t="shared" si="30"/>
        <v>0.40885780885780887</v>
      </c>
      <c r="AN14" s="23">
        <v>1268</v>
      </c>
      <c r="AO14" s="100">
        <f t="shared" si="31"/>
        <v>0.59114219114219113</v>
      </c>
      <c r="AP14" s="104">
        <f t="shared" si="6"/>
        <v>2145</v>
      </c>
      <c r="AQ14" s="111">
        <f t="shared" si="32"/>
        <v>0.1241175789839139</v>
      </c>
      <c r="AR14" s="23">
        <v>866</v>
      </c>
      <c r="AS14" s="100">
        <f t="shared" si="33"/>
        <v>0.40111162575266329</v>
      </c>
      <c r="AT14" s="23">
        <v>1293</v>
      </c>
      <c r="AU14" s="100">
        <f t="shared" si="34"/>
        <v>0.59888837424733676</v>
      </c>
      <c r="AV14" s="104">
        <f t="shared" si="7"/>
        <v>2159</v>
      </c>
      <c r="AW14" s="111">
        <f t="shared" si="35"/>
        <v>0.12492767040851753</v>
      </c>
      <c r="AX14" s="23">
        <v>890</v>
      </c>
      <c r="AY14" s="100">
        <f t="shared" si="36"/>
        <v>0.39502885042166003</v>
      </c>
      <c r="AZ14" s="23">
        <v>1363</v>
      </c>
      <c r="BA14" s="100">
        <f t="shared" si="37"/>
        <v>0.60497114957833997</v>
      </c>
      <c r="BB14" s="104">
        <f t="shared" si="8"/>
        <v>2253</v>
      </c>
      <c r="BC14" s="111">
        <f t="shared" si="38"/>
        <v>0.13036685568799908</v>
      </c>
      <c r="BD14" s="23">
        <v>901</v>
      </c>
      <c r="BE14" s="100">
        <f t="shared" si="39"/>
        <v>0.39586994727592267</v>
      </c>
      <c r="BF14" s="23">
        <v>1375</v>
      </c>
      <c r="BG14" s="100">
        <f t="shared" si="40"/>
        <v>0.60413005272407738</v>
      </c>
      <c r="BH14" s="104">
        <f t="shared" si="9"/>
        <v>2276</v>
      </c>
      <c r="BI14" s="111">
        <f t="shared" si="41"/>
        <v>0.13169772017127648</v>
      </c>
      <c r="BJ14" s="23">
        <v>892</v>
      </c>
      <c r="BK14" s="100">
        <f t="shared" si="42"/>
        <v>0.40035906642728902</v>
      </c>
      <c r="BL14" s="23">
        <v>1336</v>
      </c>
      <c r="BM14" s="100">
        <f t="shared" si="43"/>
        <v>0.59964093357271098</v>
      </c>
      <c r="BN14" s="104">
        <f t="shared" si="10"/>
        <v>2228</v>
      </c>
      <c r="BO14" s="111">
        <f t="shared" si="44"/>
        <v>0.12892026385834973</v>
      </c>
      <c r="BP14" s="23">
        <v>923</v>
      </c>
      <c r="BQ14" s="100">
        <f t="shared" si="45"/>
        <v>0.40660792951541852</v>
      </c>
      <c r="BR14" s="23">
        <v>1347</v>
      </c>
      <c r="BS14" s="100">
        <f t="shared" si="46"/>
        <v>0.59339207048458154</v>
      </c>
      <c r="BT14" s="104">
        <f t="shared" si="11"/>
        <v>2270</v>
      </c>
      <c r="BU14" s="111">
        <f t="shared" si="47"/>
        <v>0.13135053813216063</v>
      </c>
    </row>
    <row r="15" spans="1:73" x14ac:dyDescent="0.2">
      <c r="A15" s="33" t="s">
        <v>70</v>
      </c>
      <c r="B15" s="23">
        <v>535</v>
      </c>
      <c r="C15" s="100">
        <f t="shared" si="12"/>
        <v>0.3433889602053915</v>
      </c>
      <c r="D15" s="23">
        <v>1023</v>
      </c>
      <c r="E15" s="100">
        <f t="shared" si="13"/>
        <v>0.65661103979460844</v>
      </c>
      <c r="F15" s="104">
        <f t="shared" si="0"/>
        <v>1558</v>
      </c>
      <c r="G15" s="111">
        <f t="shared" si="14"/>
        <v>9.0151602823747248E-2</v>
      </c>
      <c r="H15" s="23">
        <v>535</v>
      </c>
      <c r="I15" s="100">
        <f t="shared" si="15"/>
        <v>0.34163473818646234</v>
      </c>
      <c r="J15" s="23">
        <v>1031</v>
      </c>
      <c r="K15" s="100">
        <f t="shared" si="16"/>
        <v>0.65836526181353772</v>
      </c>
      <c r="L15" s="104">
        <f t="shared" si="1"/>
        <v>1566</v>
      </c>
      <c r="M15" s="111">
        <f t="shared" si="17"/>
        <v>9.061451220923504E-2</v>
      </c>
      <c r="N15" s="23">
        <v>548</v>
      </c>
      <c r="O15" s="100">
        <f t="shared" si="18"/>
        <v>0.34971282705807277</v>
      </c>
      <c r="P15" s="23">
        <v>1019</v>
      </c>
      <c r="Q15" s="100">
        <f t="shared" si="19"/>
        <v>0.65028717294192728</v>
      </c>
      <c r="R15" s="104">
        <f t="shared" si="2"/>
        <v>1567</v>
      </c>
      <c r="S15" s="111">
        <f t="shared" si="20"/>
        <v>9.0672375882421011E-2</v>
      </c>
      <c r="T15" s="23">
        <v>560</v>
      </c>
      <c r="U15" s="100">
        <f t="shared" si="21"/>
        <v>0.3546548448385054</v>
      </c>
      <c r="V15" s="23">
        <v>1019</v>
      </c>
      <c r="W15" s="100">
        <f t="shared" si="22"/>
        <v>0.6453451551614946</v>
      </c>
      <c r="X15" s="104">
        <f t="shared" si="3"/>
        <v>1579</v>
      </c>
      <c r="Y15" s="111">
        <f t="shared" si="23"/>
        <v>9.1366739960652699E-2</v>
      </c>
      <c r="Z15" s="23">
        <v>564</v>
      </c>
      <c r="AA15" s="100">
        <f t="shared" si="24"/>
        <v>0.35031055900621116</v>
      </c>
      <c r="AB15" s="23">
        <v>1046</v>
      </c>
      <c r="AC15" s="100">
        <f t="shared" si="25"/>
        <v>0.64968944099378878</v>
      </c>
      <c r="AD15" s="104">
        <f t="shared" si="4"/>
        <v>1610</v>
      </c>
      <c r="AE15" s="111">
        <f t="shared" si="26"/>
        <v>9.3160513829417896E-2</v>
      </c>
      <c r="AF15" s="23">
        <v>549</v>
      </c>
      <c r="AG15" s="100">
        <f t="shared" si="27"/>
        <v>0.3521488133418858</v>
      </c>
      <c r="AH15" s="23">
        <v>1010</v>
      </c>
      <c r="AI15" s="100">
        <f t="shared" si="28"/>
        <v>0.64785118665811414</v>
      </c>
      <c r="AJ15" s="104">
        <f t="shared" si="5"/>
        <v>1559</v>
      </c>
      <c r="AK15" s="111">
        <f t="shared" si="29"/>
        <v>9.0209466496933219E-2</v>
      </c>
      <c r="AL15" s="23">
        <v>523</v>
      </c>
      <c r="AM15" s="100">
        <f t="shared" si="30"/>
        <v>0.338950097213221</v>
      </c>
      <c r="AN15" s="23">
        <v>1020</v>
      </c>
      <c r="AO15" s="100">
        <f t="shared" si="31"/>
        <v>0.661049902786779</v>
      </c>
      <c r="AP15" s="104">
        <f t="shared" si="6"/>
        <v>1543</v>
      </c>
      <c r="AQ15" s="111">
        <f t="shared" si="32"/>
        <v>8.9283647725957649E-2</v>
      </c>
      <c r="AR15" s="23">
        <v>540</v>
      </c>
      <c r="AS15" s="100">
        <f t="shared" si="33"/>
        <v>0.35340314136125656</v>
      </c>
      <c r="AT15" s="23">
        <v>988</v>
      </c>
      <c r="AU15" s="100">
        <f t="shared" si="34"/>
        <v>0.6465968586387435</v>
      </c>
      <c r="AV15" s="104">
        <f t="shared" si="7"/>
        <v>1528</v>
      </c>
      <c r="AW15" s="111">
        <f t="shared" si="35"/>
        <v>8.8415692628168036E-2</v>
      </c>
      <c r="AX15" s="23">
        <v>573</v>
      </c>
      <c r="AY15" s="100">
        <f t="shared" si="36"/>
        <v>0.35969868173258002</v>
      </c>
      <c r="AZ15" s="23">
        <v>1020</v>
      </c>
      <c r="BA15" s="100">
        <f t="shared" si="37"/>
        <v>0.64030131826741998</v>
      </c>
      <c r="BB15" s="104">
        <f t="shared" si="8"/>
        <v>1593</v>
      </c>
      <c r="BC15" s="111">
        <f t="shared" si="38"/>
        <v>9.2176831385256341E-2</v>
      </c>
      <c r="BD15" s="23">
        <v>598</v>
      </c>
      <c r="BE15" s="100">
        <f t="shared" si="39"/>
        <v>0.36619718309859156</v>
      </c>
      <c r="BF15" s="23">
        <v>1035</v>
      </c>
      <c r="BG15" s="100">
        <f t="shared" si="40"/>
        <v>0.63380281690140849</v>
      </c>
      <c r="BH15" s="104">
        <f t="shared" si="9"/>
        <v>1633</v>
      </c>
      <c r="BI15" s="111">
        <f t="shared" si="41"/>
        <v>9.4491378312695287E-2</v>
      </c>
      <c r="BJ15" s="23">
        <v>583</v>
      </c>
      <c r="BK15" s="100">
        <f t="shared" si="42"/>
        <v>0.36574654956085317</v>
      </c>
      <c r="BL15" s="23">
        <v>1011</v>
      </c>
      <c r="BM15" s="100">
        <f t="shared" si="43"/>
        <v>0.63425345043914683</v>
      </c>
      <c r="BN15" s="104">
        <f t="shared" si="10"/>
        <v>1594</v>
      </c>
      <c r="BO15" s="111">
        <f t="shared" si="44"/>
        <v>9.2234695058442312E-2</v>
      </c>
      <c r="BP15" s="23">
        <v>555</v>
      </c>
      <c r="BQ15" s="100">
        <f t="shared" si="45"/>
        <v>0.36975349766822119</v>
      </c>
      <c r="BR15" s="23">
        <v>946</v>
      </c>
      <c r="BS15" s="100">
        <f t="shared" si="46"/>
        <v>0.63024650233177881</v>
      </c>
      <c r="BT15" s="104">
        <f t="shared" si="11"/>
        <v>1501</v>
      </c>
      <c r="BU15" s="111">
        <f t="shared" si="47"/>
        <v>8.6853373452146748E-2</v>
      </c>
    </row>
    <row r="16" spans="1:73" ht="15.75" x14ac:dyDescent="0.25">
      <c r="A16" s="28" t="s">
        <v>60</v>
      </c>
      <c r="B16" s="98">
        <f>SUM(B10:B15)</f>
        <v>7661</v>
      </c>
      <c r="C16" s="36">
        <f t="shared" si="12"/>
        <v>0.44329360027774561</v>
      </c>
      <c r="D16" s="98">
        <f>SUM(D10:D15)</f>
        <v>9621</v>
      </c>
      <c r="E16" s="36">
        <f t="shared" si="13"/>
        <v>0.55670639972225433</v>
      </c>
      <c r="F16" s="98">
        <f>SUM(F10:F15)</f>
        <v>17282</v>
      </c>
      <c r="G16" s="112">
        <f t="shared" si="14"/>
        <v>1</v>
      </c>
      <c r="H16" s="98">
        <f>SUM(H10:H15)</f>
        <v>7426</v>
      </c>
      <c r="I16" s="36">
        <f t="shared" si="15"/>
        <v>0.43764733616218765</v>
      </c>
      <c r="J16" s="98">
        <f>SUM(J10:J15)</f>
        <v>9542</v>
      </c>
      <c r="K16" s="36">
        <f t="shared" si="16"/>
        <v>0.56235266383781235</v>
      </c>
      <c r="L16" s="98">
        <f>SUM(L10:L15)</f>
        <v>16968</v>
      </c>
      <c r="M16" s="112">
        <f t="shared" si="17"/>
        <v>0.9818308066196042</v>
      </c>
      <c r="N16" s="98">
        <f>SUM(N10:N15)</f>
        <v>7246</v>
      </c>
      <c r="O16" s="36">
        <f t="shared" si="18"/>
        <v>0.4315921138840908</v>
      </c>
      <c r="P16" s="98">
        <f>SUM(P10:P15)</f>
        <v>9543</v>
      </c>
      <c r="Q16" s="36">
        <f t="shared" si="19"/>
        <v>0.5684078861159092</v>
      </c>
      <c r="R16" s="98">
        <f>SUM(R10:R15)</f>
        <v>16789</v>
      </c>
      <c r="S16" s="112">
        <f t="shared" si="20"/>
        <v>0.9714732091193149</v>
      </c>
      <c r="T16" s="98">
        <f>SUM(T10:T15)</f>
        <v>7030</v>
      </c>
      <c r="U16" s="36">
        <f t="shared" si="21"/>
        <v>0.42714789160286792</v>
      </c>
      <c r="V16" s="98">
        <f>SUM(V10:V15)</f>
        <v>9428</v>
      </c>
      <c r="W16" s="36">
        <f t="shared" si="22"/>
        <v>0.57285210839713208</v>
      </c>
      <c r="X16" s="98">
        <f>SUM(X10:X15)</f>
        <v>16458</v>
      </c>
      <c r="Y16" s="112">
        <f t="shared" si="23"/>
        <v>0.95232033329475752</v>
      </c>
      <c r="Z16" s="98">
        <f>SUM(Z10:Z15)</f>
        <v>6748</v>
      </c>
      <c r="AA16" s="36">
        <f t="shared" si="24"/>
        <v>0.42368305393357192</v>
      </c>
      <c r="AB16" s="98">
        <f>SUM(AB10:AB15)</f>
        <v>9179</v>
      </c>
      <c r="AC16" s="36">
        <f t="shared" si="25"/>
        <v>0.57631694606642803</v>
      </c>
      <c r="AD16" s="98">
        <f>SUM(AD10:AD15)</f>
        <v>15927</v>
      </c>
      <c r="AE16" s="112">
        <f t="shared" si="26"/>
        <v>0.92159472283300548</v>
      </c>
      <c r="AF16" s="98">
        <f>SUM(AF10:AF15)</f>
        <v>6506</v>
      </c>
      <c r="AG16" s="36">
        <f t="shared" si="27"/>
        <v>0.42042003231017772</v>
      </c>
      <c r="AH16" s="98">
        <f>SUM(AH10:AH15)</f>
        <v>8969</v>
      </c>
      <c r="AI16" s="36">
        <f t="shared" si="28"/>
        <v>0.57957996768982234</v>
      </c>
      <c r="AJ16" s="98">
        <f>SUM(AJ10:AJ15)</f>
        <v>15475</v>
      </c>
      <c r="AK16" s="112">
        <f t="shared" si="29"/>
        <v>0.89544034255294525</v>
      </c>
      <c r="AL16" s="98">
        <f>SUM(AL10:AL15)</f>
        <v>6357</v>
      </c>
      <c r="AM16" s="36">
        <f t="shared" si="30"/>
        <v>0.41772900512550926</v>
      </c>
      <c r="AN16" s="98">
        <f>SUM(AN10:AN15)</f>
        <v>8861</v>
      </c>
      <c r="AO16" s="36">
        <f t="shared" si="31"/>
        <v>0.58227099487449074</v>
      </c>
      <c r="AP16" s="98">
        <f>SUM(AP10:AP15)</f>
        <v>15218</v>
      </c>
      <c r="AQ16" s="112">
        <f t="shared" si="32"/>
        <v>0.88056937854414996</v>
      </c>
      <c r="AR16" s="98">
        <f>SUM(AR10:AR15)</f>
        <v>6538</v>
      </c>
      <c r="AS16" s="36">
        <f t="shared" si="33"/>
        <v>0.42167042889390521</v>
      </c>
      <c r="AT16" s="98">
        <f>SUM(AT10:AT15)</f>
        <v>8967</v>
      </c>
      <c r="AU16" s="36">
        <f t="shared" si="34"/>
        <v>0.57832957110609484</v>
      </c>
      <c r="AV16" s="98">
        <f>SUM(AV10:AV15)</f>
        <v>15505</v>
      </c>
      <c r="AW16" s="112">
        <f t="shared" si="35"/>
        <v>0.89717625274852453</v>
      </c>
      <c r="AX16" s="98">
        <f>SUM(AX10:AX15)</f>
        <v>6693</v>
      </c>
      <c r="AY16" s="36">
        <f t="shared" si="36"/>
        <v>0.4227780936137957</v>
      </c>
      <c r="AZ16" s="98">
        <f>SUM(AZ10:AZ15)</f>
        <v>9138</v>
      </c>
      <c r="BA16" s="36">
        <f t="shared" si="37"/>
        <v>0.5772219063862043</v>
      </c>
      <c r="BB16" s="98">
        <f>SUM(BB10:BB15)</f>
        <v>15831</v>
      </c>
      <c r="BC16" s="112">
        <f t="shared" si="38"/>
        <v>0.91603981020715197</v>
      </c>
      <c r="BD16" s="98">
        <f>SUM(BD10:BD15)</f>
        <v>7096</v>
      </c>
      <c r="BE16" s="36">
        <f t="shared" si="39"/>
        <v>0.42687842146423632</v>
      </c>
      <c r="BF16" s="98">
        <f>SUM(BF10:BF15)</f>
        <v>9527</v>
      </c>
      <c r="BG16" s="36">
        <f t="shared" si="40"/>
        <v>0.57312157853576373</v>
      </c>
      <c r="BH16" s="98">
        <f>SUM(BH10:BH15)</f>
        <v>16623</v>
      </c>
      <c r="BI16" s="112">
        <f t="shared" si="41"/>
        <v>0.96186783937044329</v>
      </c>
      <c r="BJ16" s="98">
        <f>SUM(BJ10:BJ15)</f>
        <v>7064</v>
      </c>
      <c r="BK16" s="36">
        <f t="shared" si="42"/>
        <v>0.42900522288351756</v>
      </c>
      <c r="BL16" s="98">
        <f>SUM(BL10:BL15)</f>
        <v>9402</v>
      </c>
      <c r="BM16" s="36">
        <f t="shared" si="43"/>
        <v>0.5709947771164825</v>
      </c>
      <c r="BN16" s="98">
        <f>SUM(BN10:BN15)</f>
        <v>16466</v>
      </c>
      <c r="BO16" s="112">
        <f t="shared" si="44"/>
        <v>0.95278324268024539</v>
      </c>
      <c r="BP16" s="98">
        <f>SUM(BP10:BP15)</f>
        <v>7016</v>
      </c>
      <c r="BQ16" s="36">
        <f t="shared" si="45"/>
        <v>0.43915873810716072</v>
      </c>
      <c r="BR16" s="98">
        <f>SUM(BR10:BR15)</f>
        <v>8960</v>
      </c>
      <c r="BS16" s="36">
        <f t="shared" si="46"/>
        <v>0.56084126189283923</v>
      </c>
      <c r="BT16" s="98">
        <f>SUM(BT10:BT15)</f>
        <v>15976</v>
      </c>
      <c r="BU16" s="112">
        <f t="shared" si="47"/>
        <v>0.92443004281911811</v>
      </c>
    </row>
    <row r="22" spans="1:25" ht="15" x14ac:dyDescent="0.2">
      <c r="A22" s="155" t="s">
        <v>103</v>
      </c>
      <c r="B22" s="154" t="s">
        <v>22</v>
      </c>
      <c r="C22" s="154"/>
      <c r="D22" s="154" t="s">
        <v>40</v>
      </c>
      <c r="E22" s="154"/>
      <c r="F22" s="154" t="s">
        <v>39</v>
      </c>
      <c r="G22" s="154"/>
      <c r="H22" s="154" t="s">
        <v>38</v>
      </c>
      <c r="I22" s="154"/>
      <c r="J22" s="154" t="s">
        <v>37</v>
      </c>
      <c r="K22" s="154"/>
      <c r="L22" s="154" t="s">
        <v>36</v>
      </c>
      <c r="M22" s="154"/>
      <c r="N22" s="154" t="s">
        <v>35</v>
      </c>
      <c r="O22" s="154"/>
      <c r="P22" s="154" t="s">
        <v>34</v>
      </c>
      <c r="Q22" s="154"/>
      <c r="R22" s="154" t="s">
        <v>33</v>
      </c>
      <c r="S22" s="154"/>
      <c r="T22" s="154" t="s">
        <v>32</v>
      </c>
      <c r="U22" s="154"/>
      <c r="V22" s="154" t="s">
        <v>31</v>
      </c>
      <c r="W22" s="154"/>
      <c r="X22" s="154" t="s">
        <v>30</v>
      </c>
      <c r="Y22" s="154"/>
    </row>
    <row r="23" spans="1:25" x14ac:dyDescent="0.2">
      <c r="A23" s="156"/>
      <c r="B23" s="41" t="s">
        <v>84</v>
      </c>
      <c r="C23" s="41" t="s">
        <v>85</v>
      </c>
      <c r="D23" s="41" t="s">
        <v>84</v>
      </c>
      <c r="E23" s="41" t="s">
        <v>85</v>
      </c>
      <c r="F23" s="41" t="s">
        <v>84</v>
      </c>
      <c r="G23" s="41" t="s">
        <v>85</v>
      </c>
      <c r="H23" s="41" t="s">
        <v>84</v>
      </c>
      <c r="I23" s="41" t="s">
        <v>85</v>
      </c>
      <c r="J23" s="41" t="s">
        <v>84</v>
      </c>
      <c r="K23" s="41" t="s">
        <v>85</v>
      </c>
      <c r="L23" s="41" t="s">
        <v>84</v>
      </c>
      <c r="M23" s="41" t="s">
        <v>85</v>
      </c>
      <c r="N23" s="41" t="s">
        <v>84</v>
      </c>
      <c r="O23" s="41" t="s">
        <v>85</v>
      </c>
      <c r="P23" s="41" t="s">
        <v>84</v>
      </c>
      <c r="Q23" s="41" t="s">
        <v>85</v>
      </c>
      <c r="R23" s="41" t="s">
        <v>84</v>
      </c>
      <c r="S23" s="41" t="s">
        <v>85</v>
      </c>
      <c r="T23" s="41" t="s">
        <v>84</v>
      </c>
      <c r="U23" s="41" t="s">
        <v>85</v>
      </c>
      <c r="V23" s="41" t="s">
        <v>84</v>
      </c>
      <c r="W23" s="41" t="s">
        <v>85</v>
      </c>
      <c r="X23" s="41" t="s">
        <v>84</v>
      </c>
      <c r="Y23" s="41" t="s">
        <v>85</v>
      </c>
    </row>
    <row r="24" spans="1:25" x14ac:dyDescent="0.2">
      <c r="A24" s="33" t="s">
        <v>66</v>
      </c>
      <c r="B24" s="35">
        <f t="shared" ref="B24:B29" si="48">C10</f>
        <v>0.62182741116751272</v>
      </c>
      <c r="C24" s="35">
        <f t="shared" ref="C24:C29" si="49">E10</f>
        <v>0.37817258883248733</v>
      </c>
      <c r="D24" s="35">
        <f t="shared" ref="D24:D29" si="50">I10</f>
        <v>0.61757105943152457</v>
      </c>
      <c r="E24" s="35">
        <f t="shared" ref="E24:E29" si="51">K10</f>
        <v>0.38242894056847543</v>
      </c>
      <c r="F24" s="35">
        <f t="shared" ref="F24:F29" si="52">O10</f>
        <v>0.60614152202937255</v>
      </c>
      <c r="G24" s="35">
        <f t="shared" ref="G24:G29" si="53">Q10</f>
        <v>0.39385847797062751</v>
      </c>
      <c r="H24" s="35">
        <f t="shared" ref="H24:H29" si="54">U10</f>
        <v>0.59865771812080537</v>
      </c>
      <c r="I24" s="35">
        <f t="shared" ref="I24:I29" si="55">W10</f>
        <v>0.40134228187919463</v>
      </c>
      <c r="J24" s="35">
        <f t="shared" ref="J24:J29" si="56">AA10</f>
        <v>0.59751037344398339</v>
      </c>
      <c r="K24" s="35">
        <f t="shared" ref="K24:K29" si="57">AC10</f>
        <v>0.40248962655601661</v>
      </c>
      <c r="L24" s="35">
        <f t="shared" ref="L24:L29" si="58">AG10</f>
        <v>0.59467455621301779</v>
      </c>
      <c r="M24" s="35">
        <f t="shared" ref="M24:M29" si="59">AI10</f>
        <v>0.40532544378698226</v>
      </c>
      <c r="N24" s="35">
        <f t="shared" ref="N24:N29" si="60">AM10</f>
        <v>0.60225442834138487</v>
      </c>
      <c r="O24" s="35">
        <f t="shared" ref="O24:O29" si="61">AO10</f>
        <v>0.39774557165861513</v>
      </c>
      <c r="P24" s="35">
        <f t="shared" ref="P24:P29" si="62">AS10</f>
        <v>0.60806451612903223</v>
      </c>
      <c r="Q24" s="35">
        <f t="shared" ref="Q24:Q29" si="63">AU10</f>
        <v>0.39193548387096772</v>
      </c>
      <c r="R24" s="35">
        <f t="shared" ref="R24:R29" si="64">AY10</f>
        <v>0.60989810771470165</v>
      </c>
      <c r="S24" s="35">
        <f t="shared" ref="S24:S29" si="65">BA10</f>
        <v>0.3901018922852984</v>
      </c>
      <c r="T24" s="35">
        <f t="shared" ref="T24:T29" si="66">BE10</f>
        <v>0.6208718626155878</v>
      </c>
      <c r="U24" s="35">
        <f t="shared" ref="U24:U29" si="67">BG10</f>
        <v>0.37912813738441214</v>
      </c>
      <c r="V24" s="35">
        <f t="shared" ref="V24:V29" si="68">BK10</f>
        <v>0.61548913043478259</v>
      </c>
      <c r="W24" s="35">
        <f t="shared" ref="W24:W29" si="69">BM10</f>
        <v>0.38451086956521741</v>
      </c>
      <c r="X24" s="35">
        <f t="shared" ref="X24:X29" si="70">BQ10</f>
        <v>0.61538461538461542</v>
      </c>
      <c r="Y24" s="35">
        <f t="shared" ref="Y24:Y29" si="71">BS10</f>
        <v>0.38461538461538464</v>
      </c>
    </row>
    <row r="25" spans="1:25" x14ac:dyDescent="0.2">
      <c r="A25" s="33" t="s">
        <v>108</v>
      </c>
      <c r="B25" s="70">
        <f t="shared" si="48"/>
        <v>0.54982517482517479</v>
      </c>
      <c r="C25" s="70">
        <f t="shared" si="49"/>
        <v>0.45017482517482516</v>
      </c>
      <c r="D25" s="70">
        <f t="shared" si="50"/>
        <v>0.53901996370235938</v>
      </c>
      <c r="E25" s="70">
        <f t="shared" si="51"/>
        <v>0.46098003629764067</v>
      </c>
      <c r="F25" s="70">
        <f t="shared" si="52"/>
        <v>0.54041780199818346</v>
      </c>
      <c r="G25" s="70">
        <f t="shared" si="53"/>
        <v>0.45958219800181654</v>
      </c>
      <c r="H25" s="70">
        <f t="shared" si="54"/>
        <v>0.53295128939828085</v>
      </c>
      <c r="I25" s="70">
        <f t="shared" si="55"/>
        <v>0.46704871060171921</v>
      </c>
      <c r="J25" s="70">
        <f t="shared" si="56"/>
        <v>0.52164730728616682</v>
      </c>
      <c r="K25" s="70">
        <f t="shared" si="57"/>
        <v>0.47835269271383318</v>
      </c>
      <c r="L25" s="70">
        <f t="shared" si="58"/>
        <v>0.54402515723270439</v>
      </c>
      <c r="M25" s="70">
        <f t="shared" si="59"/>
        <v>0.45597484276729561</v>
      </c>
      <c r="N25" s="70">
        <f t="shared" si="60"/>
        <v>0.53549695740365111</v>
      </c>
      <c r="O25" s="70">
        <f t="shared" si="61"/>
        <v>0.46450304259634889</v>
      </c>
      <c r="P25" s="70">
        <f t="shared" si="62"/>
        <v>0.5523364485981308</v>
      </c>
      <c r="Q25" s="70">
        <f t="shared" si="63"/>
        <v>0.44766355140186914</v>
      </c>
      <c r="R25" s="70">
        <f t="shared" si="64"/>
        <v>0.54972875226039786</v>
      </c>
      <c r="S25" s="70">
        <f t="shared" si="65"/>
        <v>0.45027124773960214</v>
      </c>
      <c r="T25" s="70">
        <f t="shared" si="66"/>
        <v>0.55972101133391461</v>
      </c>
      <c r="U25" s="70">
        <f t="shared" si="67"/>
        <v>0.44027898866608545</v>
      </c>
      <c r="V25" s="70">
        <f t="shared" si="68"/>
        <v>0.55954465849387036</v>
      </c>
      <c r="W25" s="70">
        <f t="shared" si="69"/>
        <v>0.44045534150612958</v>
      </c>
      <c r="X25" s="70">
        <f t="shared" si="70"/>
        <v>0.5700090334236676</v>
      </c>
      <c r="Y25" s="70">
        <f t="shared" si="71"/>
        <v>0.42999096657633246</v>
      </c>
    </row>
    <row r="26" spans="1:25" x14ac:dyDescent="0.2">
      <c r="A26" s="33" t="s">
        <v>67</v>
      </c>
      <c r="B26" s="70">
        <f t="shared" si="48"/>
        <v>0.38297452103495949</v>
      </c>
      <c r="C26" s="70">
        <f t="shared" si="49"/>
        <v>0.61702547896504045</v>
      </c>
      <c r="D26" s="70">
        <f t="shared" si="50"/>
        <v>0.37683934690586574</v>
      </c>
      <c r="E26" s="70">
        <f t="shared" si="51"/>
        <v>0.62316065309413426</v>
      </c>
      <c r="F26" s="70">
        <f t="shared" si="52"/>
        <v>0.37288821446636317</v>
      </c>
      <c r="G26" s="70">
        <f t="shared" si="53"/>
        <v>0.62711178553363678</v>
      </c>
      <c r="H26" s="70">
        <f t="shared" si="54"/>
        <v>0.36581320617808644</v>
      </c>
      <c r="I26" s="70">
        <f t="shared" si="55"/>
        <v>0.63418679382191356</v>
      </c>
      <c r="J26" s="70">
        <f t="shared" si="56"/>
        <v>0.36553273427471117</v>
      </c>
      <c r="K26" s="70">
        <f t="shared" si="57"/>
        <v>0.63446726572528889</v>
      </c>
      <c r="L26" s="70">
        <f t="shared" si="58"/>
        <v>0.35445148382794267</v>
      </c>
      <c r="M26" s="70">
        <f t="shared" si="59"/>
        <v>0.64554851617205733</v>
      </c>
      <c r="N26" s="70">
        <f t="shared" si="60"/>
        <v>0.35419485791610283</v>
      </c>
      <c r="O26" s="70">
        <f t="shared" si="61"/>
        <v>0.64580514208389717</v>
      </c>
      <c r="P26" s="70">
        <f t="shared" si="62"/>
        <v>0.35568835768038953</v>
      </c>
      <c r="Q26" s="70">
        <f t="shared" si="63"/>
        <v>0.64431164231961047</v>
      </c>
      <c r="R26" s="70">
        <f t="shared" si="64"/>
        <v>0.35916264796142044</v>
      </c>
      <c r="S26" s="70">
        <f t="shared" si="65"/>
        <v>0.64083735203857961</v>
      </c>
      <c r="T26" s="70">
        <f t="shared" si="66"/>
        <v>0.36473007712082262</v>
      </c>
      <c r="U26" s="70">
        <f t="shared" si="67"/>
        <v>0.63526992287917738</v>
      </c>
      <c r="V26" s="70">
        <f t="shared" si="68"/>
        <v>0.36848072562358275</v>
      </c>
      <c r="W26" s="70">
        <f t="shared" si="69"/>
        <v>0.63151927437641719</v>
      </c>
      <c r="X26" s="70">
        <f t="shared" si="70"/>
        <v>0.37753341957740405</v>
      </c>
      <c r="Y26" s="70">
        <f t="shared" si="71"/>
        <v>0.62246658042259595</v>
      </c>
    </row>
    <row r="27" spans="1:25" x14ac:dyDescent="0.2">
      <c r="A27" s="33" t="s">
        <v>68</v>
      </c>
      <c r="B27" s="70">
        <f t="shared" si="48"/>
        <v>0.88676358071920425</v>
      </c>
      <c r="C27" s="70">
        <f t="shared" si="49"/>
        <v>0.11323641928079571</v>
      </c>
      <c r="D27" s="70">
        <f t="shared" si="50"/>
        <v>0.88695652173913042</v>
      </c>
      <c r="E27" s="70">
        <f t="shared" si="51"/>
        <v>0.11304347826086956</v>
      </c>
      <c r="F27" s="70">
        <f t="shared" si="52"/>
        <v>0.87250000000000005</v>
      </c>
      <c r="G27" s="70">
        <f t="shared" si="53"/>
        <v>0.1275</v>
      </c>
      <c r="H27" s="70">
        <f t="shared" si="54"/>
        <v>0.87384356602186708</v>
      </c>
      <c r="I27" s="70">
        <f t="shared" si="55"/>
        <v>0.12615643397813289</v>
      </c>
      <c r="J27" s="70">
        <f t="shared" si="56"/>
        <v>0.87085201793721978</v>
      </c>
      <c r="K27" s="70">
        <f t="shared" si="57"/>
        <v>0.12914798206278028</v>
      </c>
      <c r="L27" s="70">
        <f t="shared" si="58"/>
        <v>0.87151841868822999</v>
      </c>
      <c r="M27" s="70">
        <f t="shared" si="59"/>
        <v>0.12848158131176998</v>
      </c>
      <c r="N27" s="70">
        <f t="shared" si="60"/>
        <v>0.86635071090047389</v>
      </c>
      <c r="O27" s="70">
        <f t="shared" si="61"/>
        <v>0.13364928909952606</v>
      </c>
      <c r="P27" s="70">
        <f t="shared" si="62"/>
        <v>0.86996336996336998</v>
      </c>
      <c r="Q27" s="70">
        <f t="shared" si="63"/>
        <v>0.13003663003663005</v>
      </c>
      <c r="R27" s="70">
        <f t="shared" si="64"/>
        <v>0.86704119850187267</v>
      </c>
      <c r="S27" s="70">
        <f t="shared" si="65"/>
        <v>0.13295880149812733</v>
      </c>
      <c r="T27" s="70">
        <f t="shared" si="66"/>
        <v>0.86451612903225805</v>
      </c>
      <c r="U27" s="70">
        <f t="shared" si="67"/>
        <v>0.13548387096774195</v>
      </c>
      <c r="V27" s="70">
        <f t="shared" si="68"/>
        <v>0.86654135338345861</v>
      </c>
      <c r="W27" s="70">
        <f t="shared" si="69"/>
        <v>0.13345864661654136</v>
      </c>
      <c r="X27" s="70">
        <f t="shared" si="70"/>
        <v>0.8747714808043876</v>
      </c>
      <c r="Y27" s="70">
        <f t="shared" si="71"/>
        <v>0.12522851919561243</v>
      </c>
    </row>
    <row r="28" spans="1:25" ht="25.5" x14ac:dyDescent="0.2">
      <c r="A28" s="34" t="s">
        <v>69</v>
      </c>
      <c r="B28" s="70">
        <f t="shared" si="48"/>
        <v>0.41119118270453581</v>
      </c>
      <c r="C28" s="70">
        <f t="shared" si="49"/>
        <v>0.58880881729546419</v>
      </c>
      <c r="D28" s="70">
        <f t="shared" si="50"/>
        <v>0.40957674219752033</v>
      </c>
      <c r="E28" s="70">
        <f t="shared" si="51"/>
        <v>0.59042325780247973</v>
      </c>
      <c r="F28" s="70">
        <f t="shared" si="52"/>
        <v>0.40052470485351988</v>
      </c>
      <c r="G28" s="70">
        <f t="shared" si="53"/>
        <v>0.59947529514648012</v>
      </c>
      <c r="H28" s="70">
        <f t="shared" si="54"/>
        <v>0.39893380719680144</v>
      </c>
      <c r="I28" s="70">
        <f t="shared" si="55"/>
        <v>0.60106619280319862</v>
      </c>
      <c r="J28" s="70">
        <f t="shared" si="56"/>
        <v>0.39835164835164832</v>
      </c>
      <c r="K28" s="70">
        <f t="shared" si="57"/>
        <v>0.60164835164835162</v>
      </c>
      <c r="L28" s="70">
        <f t="shared" si="58"/>
        <v>0.4030330882352941</v>
      </c>
      <c r="M28" s="70">
        <f t="shared" si="59"/>
        <v>0.59696691176470584</v>
      </c>
      <c r="N28" s="70">
        <f t="shared" si="60"/>
        <v>0.40885780885780887</v>
      </c>
      <c r="O28" s="70">
        <f t="shared" si="61"/>
        <v>0.59114219114219113</v>
      </c>
      <c r="P28" s="70">
        <f t="shared" si="62"/>
        <v>0.40111162575266329</v>
      </c>
      <c r="Q28" s="70">
        <f t="shared" si="63"/>
        <v>0.59888837424733676</v>
      </c>
      <c r="R28" s="70">
        <f t="shared" si="64"/>
        <v>0.39502885042166003</v>
      </c>
      <c r="S28" s="70">
        <f t="shared" si="65"/>
        <v>0.60497114957833997</v>
      </c>
      <c r="T28" s="70">
        <f t="shared" si="66"/>
        <v>0.39586994727592267</v>
      </c>
      <c r="U28" s="70">
        <f t="shared" si="67"/>
        <v>0.60413005272407738</v>
      </c>
      <c r="V28" s="70">
        <f t="shared" si="68"/>
        <v>0.40035906642728902</v>
      </c>
      <c r="W28" s="70">
        <f t="shared" si="69"/>
        <v>0.59964093357271098</v>
      </c>
      <c r="X28" s="70">
        <f t="shared" si="70"/>
        <v>0.40660792951541852</v>
      </c>
      <c r="Y28" s="70">
        <f t="shared" si="71"/>
        <v>0.59339207048458154</v>
      </c>
    </row>
    <row r="29" spans="1:25" x14ac:dyDescent="0.2">
      <c r="A29" s="33" t="s">
        <v>70</v>
      </c>
      <c r="B29" s="70">
        <f t="shared" si="48"/>
        <v>0.3433889602053915</v>
      </c>
      <c r="C29" s="70">
        <f t="shared" si="49"/>
        <v>0.65661103979460844</v>
      </c>
      <c r="D29" s="70">
        <f t="shared" si="50"/>
        <v>0.34163473818646234</v>
      </c>
      <c r="E29" s="70">
        <f t="shared" si="51"/>
        <v>0.65836526181353772</v>
      </c>
      <c r="F29" s="70">
        <f t="shared" si="52"/>
        <v>0.34971282705807277</v>
      </c>
      <c r="G29" s="70">
        <f t="shared" si="53"/>
        <v>0.65028717294192728</v>
      </c>
      <c r="H29" s="70">
        <f t="shared" si="54"/>
        <v>0.3546548448385054</v>
      </c>
      <c r="I29" s="70">
        <f t="shared" si="55"/>
        <v>0.6453451551614946</v>
      </c>
      <c r="J29" s="70">
        <f t="shared" si="56"/>
        <v>0.35031055900621116</v>
      </c>
      <c r="K29" s="70">
        <f t="shared" si="57"/>
        <v>0.64968944099378878</v>
      </c>
      <c r="L29" s="70">
        <f t="shared" si="58"/>
        <v>0.3521488133418858</v>
      </c>
      <c r="M29" s="70">
        <f t="shared" si="59"/>
        <v>0.64785118665811414</v>
      </c>
      <c r="N29" s="70">
        <f t="shared" si="60"/>
        <v>0.338950097213221</v>
      </c>
      <c r="O29" s="70">
        <f t="shared" si="61"/>
        <v>0.661049902786779</v>
      </c>
      <c r="P29" s="70">
        <f t="shared" si="62"/>
        <v>0.35340314136125656</v>
      </c>
      <c r="Q29" s="70">
        <f t="shared" si="63"/>
        <v>0.6465968586387435</v>
      </c>
      <c r="R29" s="70">
        <f t="shared" si="64"/>
        <v>0.35969868173258002</v>
      </c>
      <c r="S29" s="70">
        <f t="shared" si="65"/>
        <v>0.64030131826741998</v>
      </c>
      <c r="T29" s="70">
        <f t="shared" si="66"/>
        <v>0.36619718309859156</v>
      </c>
      <c r="U29" s="70">
        <f t="shared" si="67"/>
        <v>0.63380281690140849</v>
      </c>
      <c r="V29" s="70">
        <f t="shared" si="68"/>
        <v>0.36574654956085317</v>
      </c>
      <c r="W29" s="70">
        <f t="shared" si="69"/>
        <v>0.63425345043914683</v>
      </c>
      <c r="X29" s="70">
        <f t="shared" si="70"/>
        <v>0.36975349766822119</v>
      </c>
      <c r="Y29" s="70">
        <f t="shared" si="71"/>
        <v>0.63024650233177881</v>
      </c>
    </row>
    <row r="34" spans="1:13" x14ac:dyDescent="0.2">
      <c r="A34" s="48" t="s">
        <v>103</v>
      </c>
      <c r="B34" s="32" t="s">
        <v>121</v>
      </c>
      <c r="C34" s="32" t="s">
        <v>122</v>
      </c>
      <c r="D34" s="32" t="s">
        <v>123</v>
      </c>
      <c r="E34" s="32" t="s">
        <v>124</v>
      </c>
      <c r="F34" s="32" t="s">
        <v>125</v>
      </c>
      <c r="G34" s="32" t="s">
        <v>126</v>
      </c>
      <c r="H34" s="32" t="s">
        <v>127</v>
      </c>
      <c r="I34" s="32" t="s">
        <v>128</v>
      </c>
      <c r="J34" s="32" t="s">
        <v>129</v>
      </c>
      <c r="K34" s="32" t="s">
        <v>130</v>
      </c>
      <c r="L34" s="32" t="s">
        <v>131</v>
      </c>
      <c r="M34" s="32" t="s">
        <v>132</v>
      </c>
    </row>
    <row r="35" spans="1:13" x14ac:dyDescent="0.2">
      <c r="A35" s="33" t="s">
        <v>66</v>
      </c>
      <c r="B35" s="35">
        <f t="shared" ref="B35:B40" si="72">G10</f>
        <v>4.5596574470547394E-2</v>
      </c>
      <c r="C35" s="35">
        <f t="shared" ref="C35:C40" si="73">M10</f>
        <v>4.4786483045943758E-2</v>
      </c>
      <c r="D35" s="35">
        <f t="shared" ref="D35:D40" si="74">S10</f>
        <v>4.3339891216294411E-2</v>
      </c>
      <c r="E35" s="35">
        <f t="shared" ref="E35:E40" si="75">Y10</f>
        <v>4.3108436523550515E-2</v>
      </c>
      <c r="F35" s="35">
        <f t="shared" ref="F35:F40" si="76">AE10</f>
        <v>4.1835435713459088E-2</v>
      </c>
      <c r="G35" s="35">
        <f t="shared" ref="G35:G40" si="77">AK10</f>
        <v>3.911584307371832E-2</v>
      </c>
      <c r="H35" s="35">
        <f t="shared" ref="H35:H40" si="78">AQ10</f>
        <v>3.5933341048489761E-2</v>
      </c>
      <c r="I35" s="35">
        <f t="shared" ref="I35:I40" si="79">AW10</f>
        <v>3.5875477375303784E-2</v>
      </c>
      <c r="J35" s="35">
        <f t="shared" ref="J35:J40" si="80">BC10</f>
        <v>3.9752343478764031E-2</v>
      </c>
      <c r="K35" s="35">
        <f t="shared" ref="K35:K40" si="81">BI10</f>
        <v>4.3802800601782203E-2</v>
      </c>
      <c r="L35" s="35">
        <f t="shared" ref="L35:L40" si="82">BO10</f>
        <v>4.2587663464876753E-2</v>
      </c>
      <c r="M35" s="35">
        <f t="shared" ref="M35:M40" si="83">BU10</f>
        <v>4.2124754079388961E-2</v>
      </c>
    </row>
    <row r="36" spans="1:13" x14ac:dyDescent="0.2">
      <c r="A36" s="33" t="s">
        <v>108</v>
      </c>
      <c r="B36" s="70">
        <f t="shared" si="72"/>
        <v>6.6196042124754079E-2</v>
      </c>
      <c r="C36" s="70">
        <f t="shared" si="73"/>
        <v>6.3765767850943178E-2</v>
      </c>
      <c r="D36" s="70">
        <f t="shared" si="74"/>
        <v>6.3707904177757207E-2</v>
      </c>
      <c r="E36" s="70">
        <f t="shared" si="75"/>
        <v>6.0583265825714619E-2</v>
      </c>
      <c r="F36" s="70">
        <f t="shared" si="76"/>
        <v>5.4796898507117234E-2</v>
      </c>
      <c r="G36" s="70">
        <f t="shared" si="77"/>
        <v>5.5201944219419048E-2</v>
      </c>
      <c r="H36" s="70">
        <f t="shared" si="78"/>
        <v>5.7053581761370209E-2</v>
      </c>
      <c r="I36" s="70">
        <f t="shared" si="79"/>
        <v>6.1914130308992017E-2</v>
      </c>
      <c r="J36" s="70">
        <f t="shared" si="80"/>
        <v>6.3997222543687074E-2</v>
      </c>
      <c r="K36" s="70">
        <f t="shared" si="81"/>
        <v>6.6369633144312004E-2</v>
      </c>
      <c r="L36" s="70">
        <f t="shared" si="82"/>
        <v>6.6080314778382138E-2</v>
      </c>
      <c r="M36" s="70">
        <f t="shared" si="83"/>
        <v>6.4055086216873044E-2</v>
      </c>
    </row>
    <row r="37" spans="1:13" x14ac:dyDescent="0.2">
      <c r="A37" s="33" t="s">
        <v>67</v>
      </c>
      <c r="B37" s="70">
        <f t="shared" si="72"/>
        <v>0.58592755468117119</v>
      </c>
      <c r="C37" s="70">
        <f t="shared" si="73"/>
        <v>0.57412336535123254</v>
      </c>
      <c r="D37" s="70">
        <f t="shared" si="74"/>
        <v>0.57198240944335144</v>
      </c>
      <c r="E37" s="70">
        <f t="shared" si="75"/>
        <v>0.55821085522508973</v>
      </c>
      <c r="F37" s="70">
        <f t="shared" si="76"/>
        <v>0.54090961694248352</v>
      </c>
      <c r="G37" s="70">
        <f t="shared" si="77"/>
        <v>0.52059946765420673</v>
      </c>
      <c r="H37" s="70">
        <f t="shared" si="78"/>
        <v>0.51313505381321611</v>
      </c>
      <c r="I37" s="70">
        <f t="shared" si="79"/>
        <v>0.52285615090845972</v>
      </c>
      <c r="J37" s="70">
        <f t="shared" si="80"/>
        <v>0.52794815414882534</v>
      </c>
      <c r="K37" s="70">
        <f t="shared" si="81"/>
        <v>0.5627242217335956</v>
      </c>
      <c r="L37" s="70">
        <f t="shared" si="82"/>
        <v>0.56139335725031825</v>
      </c>
      <c r="M37" s="70">
        <f t="shared" si="83"/>
        <v>0.53674343247309342</v>
      </c>
    </row>
    <row r="38" spans="1:13" x14ac:dyDescent="0.2">
      <c r="A38" s="33" t="s">
        <v>68</v>
      </c>
      <c r="B38" s="70">
        <f t="shared" si="72"/>
        <v>7.5627820854067815E-2</v>
      </c>
      <c r="C38" s="70">
        <f t="shared" si="73"/>
        <v>7.3197546580256914E-2</v>
      </c>
      <c r="D38" s="70">
        <f t="shared" si="74"/>
        <v>6.9436407823168608E-2</v>
      </c>
      <c r="E38" s="70">
        <f t="shared" si="75"/>
        <v>6.8799907418122905E-2</v>
      </c>
      <c r="F38" s="70">
        <f t="shared" si="76"/>
        <v>6.4517995602360836E-2</v>
      </c>
      <c r="G38" s="70">
        <f t="shared" si="77"/>
        <v>6.4402268255988895E-2</v>
      </c>
      <c r="H38" s="70">
        <f t="shared" si="78"/>
        <v>6.1046175211202404E-2</v>
      </c>
      <c r="I38" s="70">
        <f t="shared" si="79"/>
        <v>6.3187131119083445E-2</v>
      </c>
      <c r="J38" s="70">
        <f t="shared" si="80"/>
        <v>6.1798402962620069E-2</v>
      </c>
      <c r="K38" s="70">
        <f t="shared" si="81"/>
        <v>6.2782085406781624E-2</v>
      </c>
      <c r="L38" s="70">
        <f t="shared" si="82"/>
        <v>6.1566948269876173E-2</v>
      </c>
      <c r="M38" s="70">
        <f t="shared" si="83"/>
        <v>6.3302858465455386E-2</v>
      </c>
    </row>
    <row r="39" spans="1:13" x14ac:dyDescent="0.2">
      <c r="A39" s="34" t="s">
        <v>148</v>
      </c>
      <c r="B39" s="70">
        <f t="shared" si="72"/>
        <v>0.13650040504571231</v>
      </c>
      <c r="C39" s="70">
        <f t="shared" si="73"/>
        <v>0.13534313158199282</v>
      </c>
      <c r="D39" s="70">
        <f t="shared" si="74"/>
        <v>0.13233422057632219</v>
      </c>
      <c r="E39" s="70">
        <f t="shared" si="75"/>
        <v>0.13025112834162714</v>
      </c>
      <c r="F39" s="70">
        <f t="shared" si="76"/>
        <v>0.12637426223816689</v>
      </c>
      <c r="G39" s="70">
        <f t="shared" si="77"/>
        <v>0.1259113528526791</v>
      </c>
      <c r="H39" s="70">
        <f t="shared" si="78"/>
        <v>0.1241175789839139</v>
      </c>
      <c r="I39" s="70">
        <f t="shared" si="79"/>
        <v>0.12492767040851753</v>
      </c>
      <c r="J39" s="70">
        <f t="shared" si="80"/>
        <v>0.13036685568799908</v>
      </c>
      <c r="K39" s="70">
        <f t="shared" si="81"/>
        <v>0.13169772017127648</v>
      </c>
      <c r="L39" s="70">
        <f t="shared" si="82"/>
        <v>0.12892026385834973</v>
      </c>
      <c r="M39" s="70">
        <f t="shared" si="83"/>
        <v>0.13135053813216063</v>
      </c>
    </row>
    <row r="40" spans="1:13" x14ac:dyDescent="0.2">
      <c r="A40" s="33" t="s">
        <v>70</v>
      </c>
      <c r="B40" s="70">
        <f t="shared" si="72"/>
        <v>9.0151602823747248E-2</v>
      </c>
      <c r="C40" s="70">
        <f t="shared" si="73"/>
        <v>9.061451220923504E-2</v>
      </c>
      <c r="D40" s="70">
        <f t="shared" si="74"/>
        <v>9.0672375882421011E-2</v>
      </c>
      <c r="E40" s="70">
        <f t="shared" si="75"/>
        <v>9.1366739960652699E-2</v>
      </c>
      <c r="F40" s="70">
        <f t="shared" si="76"/>
        <v>9.3160513829417896E-2</v>
      </c>
      <c r="G40" s="70">
        <f t="shared" si="77"/>
        <v>9.0209466496933219E-2</v>
      </c>
      <c r="H40" s="70">
        <f t="shared" si="78"/>
        <v>8.9283647725957649E-2</v>
      </c>
      <c r="I40" s="70">
        <f t="shared" si="79"/>
        <v>8.8415692628168036E-2</v>
      </c>
      <c r="J40" s="70">
        <f t="shared" si="80"/>
        <v>9.2176831385256341E-2</v>
      </c>
      <c r="K40" s="70">
        <f t="shared" si="81"/>
        <v>9.4491378312695287E-2</v>
      </c>
      <c r="L40" s="70">
        <f t="shared" si="82"/>
        <v>9.2234695058442312E-2</v>
      </c>
      <c r="M40" s="70">
        <f t="shared" si="83"/>
        <v>8.6853373452146748E-2</v>
      </c>
    </row>
    <row r="61" spans="1:6" ht="12.75" customHeight="1" x14ac:dyDescent="0.2">
      <c r="A61" s="141" t="s">
        <v>147</v>
      </c>
      <c r="B61" s="141"/>
      <c r="C61" s="141"/>
      <c r="D61" s="141"/>
      <c r="E61" s="141"/>
      <c r="F61" s="141"/>
    </row>
    <row r="62" spans="1:6" x14ac:dyDescent="0.2">
      <c r="A62" s="141"/>
      <c r="B62" s="141"/>
      <c r="C62" s="141"/>
      <c r="D62" s="141"/>
      <c r="E62" s="141"/>
      <c r="F62" s="141"/>
    </row>
    <row r="63" spans="1:6" x14ac:dyDescent="0.2">
      <c r="A63" s="56"/>
      <c r="B63" s="56"/>
      <c r="C63" s="56"/>
      <c r="D63" s="56"/>
    </row>
  </sheetData>
  <mergeCells count="64">
    <mergeCell ref="A8:A9"/>
    <mergeCell ref="A22:A23"/>
    <mergeCell ref="A3:G4"/>
    <mergeCell ref="A61:F62"/>
    <mergeCell ref="N22:O22"/>
    <mergeCell ref="B22:C22"/>
    <mergeCell ref="D22:E22"/>
    <mergeCell ref="F22:G22"/>
    <mergeCell ref="H22:I22"/>
    <mergeCell ref="J22:K22"/>
    <mergeCell ref="L22:M22"/>
    <mergeCell ref="B8:C8"/>
    <mergeCell ref="D8:E8"/>
    <mergeCell ref="F8:G8"/>
    <mergeCell ref="B7:G7"/>
    <mergeCell ref="H7:M7"/>
    <mergeCell ref="H8:I8"/>
    <mergeCell ref="J8:K8"/>
    <mergeCell ref="L8:M8"/>
    <mergeCell ref="P22:Q22"/>
    <mergeCell ref="N7:S7"/>
    <mergeCell ref="N8:O8"/>
    <mergeCell ref="P8:Q8"/>
    <mergeCell ref="R8:S8"/>
    <mergeCell ref="BP7:BU7"/>
    <mergeCell ref="BP8:BQ8"/>
    <mergeCell ref="BR8:BS8"/>
    <mergeCell ref="BT8:BU8"/>
    <mergeCell ref="R22:S22"/>
    <mergeCell ref="T22:U22"/>
    <mergeCell ref="V22:W22"/>
    <mergeCell ref="X22:Y22"/>
    <mergeCell ref="BD7:BI7"/>
    <mergeCell ref="BD8:BE8"/>
    <mergeCell ref="BF8:BG8"/>
    <mergeCell ref="BH8:BI8"/>
    <mergeCell ref="AZ8:BA8"/>
    <mergeCell ref="BB8:BC8"/>
    <mergeCell ref="AF7:AK7"/>
    <mergeCell ref="BJ7:BO7"/>
    <mergeCell ref="BJ8:BK8"/>
    <mergeCell ref="BL8:BM8"/>
    <mergeCell ref="BN8:BO8"/>
    <mergeCell ref="AR7:AW7"/>
    <mergeCell ref="AR8:AS8"/>
    <mergeCell ref="AT8:AU8"/>
    <mergeCell ref="AV8:AW8"/>
    <mergeCell ref="AX7:BC7"/>
    <mergeCell ref="AX8:AY8"/>
    <mergeCell ref="AF8:AG8"/>
    <mergeCell ref="AH8:AI8"/>
    <mergeCell ref="AJ8:AK8"/>
    <mergeCell ref="AL7:AQ7"/>
    <mergeCell ref="AL8:AM8"/>
    <mergeCell ref="AN8:AO8"/>
    <mergeCell ref="AP8:AQ8"/>
    <mergeCell ref="Z7:AE7"/>
    <mergeCell ref="Z8:AA8"/>
    <mergeCell ref="AB8:AC8"/>
    <mergeCell ref="AD8:AE8"/>
    <mergeCell ref="T7:Y7"/>
    <mergeCell ref="T8:U8"/>
    <mergeCell ref="V8:W8"/>
    <mergeCell ref="X8:Y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Normal="100" workbookViewId="0"/>
  </sheetViews>
  <sheetFormatPr baseColWidth="10" defaultColWidth="33" defaultRowHeight="12.75" x14ac:dyDescent="0.2"/>
  <cols>
    <col min="1" max="1" width="7.42578125" style="24" bestFit="1" customWidth="1"/>
    <col min="2" max="2" width="49.85546875" style="24" customWidth="1"/>
    <col min="3" max="3" width="17.28515625" style="24" bestFit="1" customWidth="1"/>
    <col min="4" max="4" width="14.42578125" style="24" customWidth="1"/>
    <col min="5" max="5" width="13.5703125" style="24" bestFit="1" customWidth="1"/>
    <col min="6" max="6" width="14" style="24" customWidth="1"/>
    <col min="7" max="7" width="10.140625" style="24" bestFit="1" customWidth="1"/>
    <col min="8" max="8" width="16.5703125" style="24" customWidth="1"/>
    <col min="9" max="16384" width="33" style="24"/>
  </cols>
  <sheetData>
    <row r="1" spans="1:8" ht="15.75" x14ac:dyDescent="0.25">
      <c r="A1" s="25" t="s">
        <v>107</v>
      </c>
    </row>
    <row r="2" spans="1:8" ht="15.75" x14ac:dyDescent="0.25">
      <c r="A2" s="25"/>
    </row>
    <row r="3" spans="1:8" ht="17.25" customHeight="1" x14ac:dyDescent="0.2">
      <c r="A3" s="132" t="s">
        <v>149</v>
      </c>
      <c r="B3" s="132"/>
      <c r="C3" s="132"/>
      <c r="D3" s="132"/>
      <c r="E3" s="132"/>
    </row>
    <row r="4" spans="1:8" x14ac:dyDescent="0.2">
      <c r="A4" s="132"/>
      <c r="B4" s="132"/>
      <c r="C4" s="132"/>
      <c r="D4" s="132"/>
      <c r="E4" s="132"/>
    </row>
    <row r="7" spans="1:8" x14ac:dyDescent="0.2">
      <c r="A7" s="149" t="s">
        <v>161</v>
      </c>
      <c r="B7" s="149"/>
      <c r="C7" s="149"/>
      <c r="D7" s="149"/>
      <c r="E7" s="149"/>
      <c r="F7" s="149"/>
      <c r="G7" s="149"/>
      <c r="H7" s="149"/>
    </row>
    <row r="8" spans="1:8" x14ac:dyDescent="0.2">
      <c r="A8" s="45"/>
      <c r="B8" s="42"/>
      <c r="C8" s="149" t="s">
        <v>26</v>
      </c>
      <c r="D8" s="149"/>
      <c r="E8" s="149" t="s">
        <v>27</v>
      </c>
      <c r="F8" s="149"/>
      <c r="G8" s="149" t="s">
        <v>60</v>
      </c>
      <c r="H8" s="149"/>
    </row>
    <row r="9" spans="1:8" ht="25.5" x14ac:dyDescent="0.2">
      <c r="A9" s="43" t="s">
        <v>86</v>
      </c>
      <c r="B9" s="30" t="s">
        <v>87</v>
      </c>
      <c r="C9" s="46" t="s">
        <v>45</v>
      </c>
      <c r="D9" s="30" t="s">
        <v>88</v>
      </c>
      <c r="E9" s="46" t="s">
        <v>47</v>
      </c>
      <c r="F9" s="30" t="s">
        <v>89</v>
      </c>
      <c r="G9" s="46" t="s">
        <v>49</v>
      </c>
      <c r="H9" s="30" t="s">
        <v>50</v>
      </c>
    </row>
    <row r="10" spans="1:8" x14ac:dyDescent="0.2">
      <c r="A10" s="44" t="s">
        <v>90</v>
      </c>
      <c r="B10" s="105" t="s">
        <v>163</v>
      </c>
      <c r="C10" s="119">
        <v>2341</v>
      </c>
      <c r="D10" s="120">
        <f>C10/G10</f>
        <v>8.4126927085205014E-2</v>
      </c>
      <c r="E10" s="119">
        <v>25486</v>
      </c>
      <c r="F10" s="120">
        <f>E10/G10</f>
        <v>0.91587307291479503</v>
      </c>
      <c r="G10" s="119">
        <f t="shared" ref="G10:G19" si="0">C10+E10</f>
        <v>27827</v>
      </c>
      <c r="H10" s="35">
        <v>0.25135488496657599</v>
      </c>
    </row>
    <row r="11" spans="1:8" x14ac:dyDescent="0.2">
      <c r="A11" s="44" t="s">
        <v>91</v>
      </c>
      <c r="B11" s="118" t="s">
        <v>162</v>
      </c>
      <c r="C11" s="119">
        <v>4123</v>
      </c>
      <c r="D11" s="120">
        <f t="shared" ref="D11:D20" si="1">C11/G11</f>
        <v>0.18737502272314124</v>
      </c>
      <c r="E11" s="119">
        <v>17881</v>
      </c>
      <c r="F11" s="120">
        <f t="shared" ref="F11:F20" si="2">E11/G11</f>
        <v>0.81262497727685878</v>
      </c>
      <c r="G11" s="119">
        <f t="shared" si="0"/>
        <v>22004</v>
      </c>
      <c r="H11" s="100">
        <v>0.22054574977330718</v>
      </c>
    </row>
    <row r="12" spans="1:8" x14ac:dyDescent="0.2">
      <c r="A12" s="44" t="s">
        <v>92</v>
      </c>
      <c r="B12" s="118" t="s">
        <v>154</v>
      </c>
      <c r="C12" s="119">
        <v>3835</v>
      </c>
      <c r="D12" s="120">
        <f t="shared" si="1"/>
        <v>0.25561554355795507</v>
      </c>
      <c r="E12" s="119">
        <v>11168</v>
      </c>
      <c r="F12" s="120">
        <f t="shared" si="2"/>
        <v>0.74438445644204487</v>
      </c>
      <c r="G12" s="119">
        <f t="shared" si="0"/>
        <v>15003</v>
      </c>
      <c r="H12" s="100">
        <v>0.15718774382657472</v>
      </c>
    </row>
    <row r="13" spans="1:8" x14ac:dyDescent="0.2">
      <c r="A13" s="44" t="s">
        <v>93</v>
      </c>
      <c r="B13" s="105" t="s">
        <v>155</v>
      </c>
      <c r="C13" s="119">
        <v>5141</v>
      </c>
      <c r="D13" s="120">
        <f t="shared" si="1"/>
        <v>0.61947222556934567</v>
      </c>
      <c r="E13" s="119">
        <v>3158</v>
      </c>
      <c r="F13" s="120">
        <f t="shared" si="2"/>
        <v>0.38052777443065428</v>
      </c>
      <c r="G13" s="119">
        <f t="shared" si="0"/>
        <v>8299</v>
      </c>
      <c r="H13" s="100">
        <v>9.5010649290398763E-2</v>
      </c>
    </row>
    <row r="14" spans="1:8" x14ac:dyDescent="0.2">
      <c r="A14" s="44" t="s">
        <v>94</v>
      </c>
      <c r="B14" s="105" t="s">
        <v>156</v>
      </c>
      <c r="C14" s="119">
        <v>6777</v>
      </c>
      <c r="D14" s="120">
        <f t="shared" si="1"/>
        <v>0.98302872062663182</v>
      </c>
      <c r="E14" s="119">
        <v>117</v>
      </c>
      <c r="F14" s="120">
        <f t="shared" si="2"/>
        <v>1.6971279373368148E-2</v>
      </c>
      <c r="G14" s="119">
        <f t="shared" si="0"/>
        <v>6894</v>
      </c>
      <c r="H14" s="100">
        <v>8.2800868813394907E-2</v>
      </c>
    </row>
    <row r="15" spans="1:8" x14ac:dyDescent="0.2">
      <c r="A15" s="44" t="s">
        <v>95</v>
      </c>
      <c r="B15" s="118" t="s">
        <v>157</v>
      </c>
      <c r="C15" s="119">
        <v>3636</v>
      </c>
      <c r="D15" s="120">
        <f t="shared" si="1"/>
        <v>0.65501711403350749</v>
      </c>
      <c r="E15" s="119">
        <v>1915</v>
      </c>
      <c r="F15" s="120">
        <f t="shared" si="2"/>
        <v>0.34498288596649251</v>
      </c>
      <c r="G15" s="119">
        <f t="shared" si="0"/>
        <v>5551</v>
      </c>
      <c r="H15" s="100">
        <v>5.8170430821787814E-2</v>
      </c>
    </row>
    <row r="16" spans="1:8" x14ac:dyDescent="0.2">
      <c r="A16" s="44" t="s">
        <v>96</v>
      </c>
      <c r="B16" s="118" t="s">
        <v>158</v>
      </c>
      <c r="C16" s="119">
        <v>3344</v>
      </c>
      <c r="D16" s="120">
        <f t="shared" si="1"/>
        <v>0.96064349324906639</v>
      </c>
      <c r="E16" s="119">
        <v>137</v>
      </c>
      <c r="F16" s="120">
        <f t="shared" si="2"/>
        <v>3.9356506750933641E-2</v>
      </c>
      <c r="G16" s="119">
        <f t="shared" si="0"/>
        <v>3481</v>
      </c>
      <c r="H16" s="100">
        <v>3.9528900698002994E-2</v>
      </c>
    </row>
    <row r="17" spans="1:8" x14ac:dyDescent="0.2">
      <c r="A17" s="44" t="s">
        <v>97</v>
      </c>
      <c r="B17" s="118" t="s">
        <v>153</v>
      </c>
      <c r="C17" s="119">
        <v>3109</v>
      </c>
      <c r="D17" s="120">
        <f t="shared" si="1"/>
        <v>0.99519846350832264</v>
      </c>
      <c r="E17" s="119">
        <v>15</v>
      </c>
      <c r="F17" s="120">
        <f t="shared" si="2"/>
        <v>4.8015364916773363E-3</v>
      </c>
      <c r="G17" s="119">
        <f t="shared" si="0"/>
        <v>3124</v>
      </c>
      <c r="H17" s="100">
        <v>3.5933447206933637E-2</v>
      </c>
    </row>
    <row r="18" spans="1:8" x14ac:dyDescent="0.2">
      <c r="A18" s="44" t="s">
        <v>98</v>
      </c>
      <c r="B18" s="118" t="s">
        <v>160</v>
      </c>
      <c r="C18" s="119">
        <v>2075</v>
      </c>
      <c r="D18" s="120">
        <f t="shared" si="1"/>
        <v>0.73869704521181911</v>
      </c>
      <c r="E18" s="119">
        <v>734</v>
      </c>
      <c r="F18" s="120">
        <f t="shared" si="2"/>
        <v>0.26130295478818083</v>
      </c>
      <c r="G18" s="119">
        <f t="shared" si="0"/>
        <v>2809</v>
      </c>
      <c r="H18" s="100">
        <v>3.2759747791063033E-2</v>
      </c>
    </row>
    <row r="19" spans="1:8" x14ac:dyDescent="0.2">
      <c r="A19" s="43" t="s">
        <v>99</v>
      </c>
      <c r="B19" s="118" t="s">
        <v>159</v>
      </c>
      <c r="C19" s="119">
        <v>679</v>
      </c>
      <c r="D19" s="120">
        <f t="shared" si="1"/>
        <v>0.27073365231259966</v>
      </c>
      <c r="E19" s="119">
        <v>1829</v>
      </c>
      <c r="F19" s="120">
        <f t="shared" si="2"/>
        <v>0.72926634768740028</v>
      </c>
      <c r="G19" s="119">
        <f t="shared" si="0"/>
        <v>2508</v>
      </c>
      <c r="H19" s="100">
        <v>2.6707576811960947E-2</v>
      </c>
    </row>
    <row r="20" spans="1:8" ht="15" x14ac:dyDescent="0.25">
      <c r="A20" s="32"/>
      <c r="B20" s="33" t="s">
        <v>112</v>
      </c>
      <c r="C20" s="122">
        <f>SUM(C10:C19)</f>
        <v>35060</v>
      </c>
      <c r="D20" s="123">
        <f t="shared" si="1"/>
        <v>0.3595897435897436</v>
      </c>
      <c r="E20" s="122">
        <f>SUM(E10:E19)</f>
        <v>62440</v>
      </c>
      <c r="F20" s="123">
        <f t="shared" si="2"/>
        <v>0.6404102564102564</v>
      </c>
      <c r="G20" s="122">
        <f>SUM(G10:G19)</f>
        <v>97500</v>
      </c>
      <c r="H20" s="123">
        <f>G20/$G$20</f>
        <v>1</v>
      </c>
    </row>
    <row r="42" spans="2:7" ht="12.75" customHeight="1" x14ac:dyDescent="0.2">
      <c r="F42" s="56"/>
      <c r="G42" s="56"/>
    </row>
    <row r="43" spans="2:7" x14ac:dyDescent="0.2">
      <c r="F43" s="56"/>
      <c r="G43" s="56"/>
    </row>
    <row r="44" spans="2:7" x14ac:dyDescent="0.2">
      <c r="B44" s="56"/>
      <c r="C44" s="56"/>
      <c r="D44" s="56"/>
      <c r="E44" s="56"/>
      <c r="F44" s="56"/>
      <c r="G44" s="56"/>
    </row>
    <row r="45" spans="2:7" x14ac:dyDescent="0.2">
      <c r="B45" s="141" t="s">
        <v>150</v>
      </c>
      <c r="C45" s="141"/>
      <c r="D45" s="141"/>
      <c r="E45" s="141"/>
    </row>
    <row r="46" spans="2:7" x14ac:dyDescent="0.2">
      <c r="B46" s="141"/>
      <c r="C46" s="141"/>
      <c r="D46" s="141"/>
      <c r="E46" s="141"/>
    </row>
  </sheetData>
  <mergeCells count="6">
    <mergeCell ref="A3:E4"/>
    <mergeCell ref="B45:E46"/>
    <mergeCell ref="A7:H7"/>
    <mergeCell ref="C8:D8"/>
    <mergeCell ref="E8:F8"/>
    <mergeCell ref="G8:H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workbookViewId="0"/>
  </sheetViews>
  <sheetFormatPr baseColWidth="10" defaultRowHeight="12.75" x14ac:dyDescent="0.2"/>
  <cols>
    <col min="1" max="1" width="46" style="24" customWidth="1"/>
    <col min="2" max="16384" width="11.42578125" style="24"/>
  </cols>
  <sheetData>
    <row r="1" spans="1:40" s="59" customFormat="1" ht="15.75" x14ac:dyDescent="0.25">
      <c r="A1" s="83" t="s">
        <v>107</v>
      </c>
    </row>
    <row r="2" spans="1:40" s="59" customFormat="1" x14ac:dyDescent="0.2"/>
    <row r="3" spans="1:40" s="59" customFormat="1" x14ac:dyDescent="0.2"/>
    <row r="4" spans="1:40" s="59" customFormat="1" ht="16.5" customHeight="1" x14ac:dyDescent="0.25">
      <c r="A4" s="157" t="s">
        <v>151</v>
      </c>
      <c r="B4" s="157"/>
      <c r="C4" s="157"/>
      <c r="D4" s="65"/>
      <c r="E4" s="65"/>
    </row>
    <row r="5" spans="1:40" s="59" customFormat="1" ht="12.75" customHeight="1" x14ac:dyDescent="0.25">
      <c r="A5" s="65"/>
      <c r="B5" s="65"/>
      <c r="C5" s="65"/>
      <c r="D5" s="65"/>
      <c r="E5" s="65"/>
    </row>
    <row r="7" spans="1:40" ht="15" x14ac:dyDescent="0.25">
      <c r="A7" s="158" t="s">
        <v>109</v>
      </c>
      <c r="B7" s="153" t="s">
        <v>22</v>
      </c>
      <c r="C7" s="153"/>
      <c r="D7" s="153"/>
      <c r="E7" s="153" t="s">
        <v>40</v>
      </c>
      <c r="F7" s="153"/>
      <c r="G7" s="153"/>
      <c r="H7" s="153" t="s">
        <v>39</v>
      </c>
      <c r="I7" s="153"/>
      <c r="J7" s="153"/>
      <c r="K7" s="153" t="s">
        <v>38</v>
      </c>
      <c r="L7" s="153"/>
      <c r="M7" s="153"/>
      <c r="N7" s="153" t="s">
        <v>37</v>
      </c>
      <c r="O7" s="153"/>
      <c r="P7" s="153"/>
      <c r="Q7" s="153" t="s">
        <v>36</v>
      </c>
      <c r="R7" s="153"/>
      <c r="S7" s="153"/>
      <c r="T7" s="153" t="s">
        <v>35</v>
      </c>
      <c r="U7" s="153"/>
      <c r="V7" s="153"/>
      <c r="W7" s="153" t="s">
        <v>34</v>
      </c>
      <c r="X7" s="153"/>
      <c r="Y7" s="153"/>
      <c r="Z7" s="153" t="s">
        <v>33</v>
      </c>
      <c r="AA7" s="153"/>
      <c r="AB7" s="153"/>
      <c r="AC7" s="153" t="s">
        <v>32</v>
      </c>
      <c r="AD7" s="153"/>
      <c r="AE7" s="153"/>
      <c r="AF7" s="153" t="s">
        <v>31</v>
      </c>
      <c r="AG7" s="153"/>
      <c r="AH7" s="153"/>
      <c r="AI7" s="153" t="s">
        <v>30</v>
      </c>
      <c r="AJ7" s="153"/>
      <c r="AK7" s="153"/>
      <c r="AL7" s="58"/>
      <c r="AM7" s="58"/>
      <c r="AN7" s="58"/>
    </row>
    <row r="8" spans="1:40" x14ac:dyDescent="0.2">
      <c r="A8" s="158"/>
      <c r="B8" s="60" t="s">
        <v>44</v>
      </c>
      <c r="C8" s="60" t="s">
        <v>2</v>
      </c>
      <c r="D8" s="60" t="s">
        <v>3</v>
      </c>
      <c r="E8" s="60" t="s">
        <v>44</v>
      </c>
      <c r="F8" s="60" t="s">
        <v>2</v>
      </c>
      <c r="G8" s="60" t="s">
        <v>3</v>
      </c>
      <c r="H8" s="60" t="s">
        <v>44</v>
      </c>
      <c r="I8" s="60" t="s">
        <v>2</v>
      </c>
      <c r="J8" s="60" t="s">
        <v>3</v>
      </c>
      <c r="K8" s="60" t="s">
        <v>44</v>
      </c>
      <c r="L8" s="60" t="s">
        <v>2</v>
      </c>
      <c r="M8" s="60" t="s">
        <v>3</v>
      </c>
      <c r="N8" s="60" t="s">
        <v>44</v>
      </c>
      <c r="O8" s="60" t="s">
        <v>2</v>
      </c>
      <c r="P8" s="60" t="s">
        <v>3</v>
      </c>
      <c r="Q8" s="60" t="s">
        <v>44</v>
      </c>
      <c r="R8" s="60" t="s">
        <v>2</v>
      </c>
      <c r="S8" s="60" t="s">
        <v>3</v>
      </c>
      <c r="T8" s="60" t="s">
        <v>44</v>
      </c>
      <c r="U8" s="60" t="s">
        <v>2</v>
      </c>
      <c r="V8" s="60" t="s">
        <v>3</v>
      </c>
      <c r="W8" s="60" t="s">
        <v>44</v>
      </c>
      <c r="X8" s="60" t="s">
        <v>2</v>
      </c>
      <c r="Y8" s="60" t="s">
        <v>3</v>
      </c>
      <c r="Z8" s="60" t="s">
        <v>44</v>
      </c>
      <c r="AA8" s="60" t="s">
        <v>2</v>
      </c>
      <c r="AB8" s="60" t="s">
        <v>3</v>
      </c>
      <c r="AC8" s="60" t="s">
        <v>44</v>
      </c>
      <c r="AD8" s="60" t="s">
        <v>2</v>
      </c>
      <c r="AE8" s="60" t="s">
        <v>3</v>
      </c>
      <c r="AF8" s="60" t="s">
        <v>44</v>
      </c>
      <c r="AG8" s="60" t="s">
        <v>2</v>
      </c>
      <c r="AH8" s="60" t="s">
        <v>3</v>
      </c>
      <c r="AI8" s="60" t="s">
        <v>44</v>
      </c>
      <c r="AJ8" s="60" t="s">
        <v>2</v>
      </c>
      <c r="AK8" s="60" t="s">
        <v>3</v>
      </c>
      <c r="AL8" s="59"/>
      <c r="AM8" s="59"/>
      <c r="AN8" s="59"/>
    </row>
    <row r="9" spans="1:40" ht="15" x14ac:dyDescent="0.25">
      <c r="A9" s="105" t="s">
        <v>163</v>
      </c>
      <c r="B9" s="104">
        <v>213</v>
      </c>
      <c r="C9" s="104">
        <v>2195</v>
      </c>
      <c r="D9" s="121">
        <f>B9+C9</f>
        <v>2408</v>
      </c>
      <c r="E9" s="37">
        <v>203</v>
      </c>
      <c r="F9" s="37">
        <v>2185</v>
      </c>
      <c r="G9" s="121">
        <f>E9+F9</f>
        <v>2388</v>
      </c>
      <c r="H9" s="37">
        <v>202</v>
      </c>
      <c r="I9" s="37">
        <v>2185</v>
      </c>
      <c r="J9" s="121">
        <f>H9+I9</f>
        <v>2387</v>
      </c>
      <c r="K9" s="37">
        <v>200</v>
      </c>
      <c r="L9" s="37">
        <v>2162</v>
      </c>
      <c r="M9" s="121">
        <f>K9+L9</f>
        <v>2362</v>
      </c>
      <c r="N9" s="37">
        <v>193</v>
      </c>
      <c r="O9" s="37">
        <v>2138</v>
      </c>
      <c r="P9" s="121">
        <f>N9+O9</f>
        <v>2331</v>
      </c>
      <c r="Q9" s="37">
        <v>191</v>
      </c>
      <c r="R9" s="37">
        <v>2114</v>
      </c>
      <c r="S9" s="121">
        <f>Q9+R9</f>
        <v>2305</v>
      </c>
      <c r="T9" s="37">
        <v>184</v>
      </c>
      <c r="U9" s="37">
        <v>2074</v>
      </c>
      <c r="V9" s="121">
        <f>T9+U9</f>
        <v>2258</v>
      </c>
      <c r="W9" s="37">
        <v>188</v>
      </c>
      <c r="X9" s="37">
        <v>2056</v>
      </c>
      <c r="Y9" s="121">
        <f>W9+X9</f>
        <v>2244</v>
      </c>
      <c r="Z9" s="37">
        <v>185</v>
      </c>
      <c r="AA9" s="37">
        <v>2092</v>
      </c>
      <c r="AB9" s="121">
        <f>Z9+AA9</f>
        <v>2277</v>
      </c>
      <c r="AC9" s="159">
        <v>188</v>
      </c>
      <c r="AD9" s="159">
        <v>2118</v>
      </c>
      <c r="AE9" s="121">
        <f>AC9+AD9</f>
        <v>2306</v>
      </c>
      <c r="AF9" s="159">
        <v>195</v>
      </c>
      <c r="AG9" s="159">
        <v>2115</v>
      </c>
      <c r="AH9" s="121">
        <f>AF9+AG9</f>
        <v>2310</v>
      </c>
      <c r="AI9" s="159">
        <v>199</v>
      </c>
      <c r="AJ9" s="159">
        <v>2052</v>
      </c>
      <c r="AK9" s="121">
        <f>AI9+AJ9</f>
        <v>2251</v>
      </c>
      <c r="AL9" s="58"/>
      <c r="AM9" s="58"/>
      <c r="AN9" s="58"/>
    </row>
    <row r="10" spans="1:40" ht="15" x14ac:dyDescent="0.25">
      <c r="A10" s="118" t="s">
        <v>162</v>
      </c>
      <c r="B10" s="37">
        <v>362</v>
      </c>
      <c r="C10" s="37">
        <v>1510</v>
      </c>
      <c r="D10" s="121">
        <f t="shared" ref="D10:D18" si="0">B10+C10</f>
        <v>1872</v>
      </c>
      <c r="E10" s="37">
        <v>353</v>
      </c>
      <c r="F10" s="37">
        <v>1516</v>
      </c>
      <c r="G10" s="121">
        <f t="shared" ref="G10:G18" si="1">E10+F10</f>
        <v>1869</v>
      </c>
      <c r="H10" s="37">
        <v>354</v>
      </c>
      <c r="I10" s="37">
        <v>1522</v>
      </c>
      <c r="J10" s="121">
        <f t="shared" ref="J10:J18" si="2">H10+I10</f>
        <v>1876</v>
      </c>
      <c r="K10" s="37">
        <v>350</v>
      </c>
      <c r="L10" s="37">
        <v>1508</v>
      </c>
      <c r="M10" s="121">
        <f t="shared" ref="M10:M18" si="3">K10+L10</f>
        <v>1858</v>
      </c>
      <c r="N10" s="37">
        <v>337</v>
      </c>
      <c r="O10" s="37">
        <v>1474</v>
      </c>
      <c r="P10" s="121">
        <f t="shared" ref="P10:P18" si="4">N10+O10</f>
        <v>1811</v>
      </c>
      <c r="Q10" s="37">
        <v>314</v>
      </c>
      <c r="R10" s="37">
        <v>1430</v>
      </c>
      <c r="S10" s="121">
        <f t="shared" ref="S10:S18" si="5">Q10+R10</f>
        <v>1744</v>
      </c>
      <c r="T10" s="37">
        <v>308</v>
      </c>
      <c r="U10" s="37">
        <v>1436</v>
      </c>
      <c r="V10" s="121">
        <f t="shared" ref="V10:V18" si="6">T10+U10</f>
        <v>1744</v>
      </c>
      <c r="W10" s="37">
        <v>323</v>
      </c>
      <c r="X10" s="37">
        <v>1440</v>
      </c>
      <c r="Y10" s="121">
        <f t="shared" ref="Y10:Y18" si="7">W10+X10</f>
        <v>1763</v>
      </c>
      <c r="Z10" s="37">
        <v>345</v>
      </c>
      <c r="AA10" s="37">
        <v>1490</v>
      </c>
      <c r="AB10" s="121">
        <f t="shared" ref="AB10:AB18" si="8">Z10+AA10</f>
        <v>1835</v>
      </c>
      <c r="AC10" s="159">
        <v>359</v>
      </c>
      <c r="AD10" s="159">
        <v>1569</v>
      </c>
      <c r="AE10" s="121">
        <f t="shared" ref="AE10:AE18" si="9">AC10+AD10</f>
        <v>1928</v>
      </c>
      <c r="AF10" s="159">
        <v>362</v>
      </c>
      <c r="AG10" s="159">
        <v>1536</v>
      </c>
      <c r="AH10" s="121">
        <f t="shared" ref="AH10:AH18" si="10">AF10+AG10</f>
        <v>1898</v>
      </c>
      <c r="AI10" s="159">
        <v>356</v>
      </c>
      <c r="AJ10" s="159">
        <v>1450</v>
      </c>
      <c r="AK10" s="121">
        <f t="shared" ref="AK10:AK18" si="11">AI10+AJ10</f>
        <v>1806</v>
      </c>
      <c r="AL10" s="58"/>
      <c r="AM10" s="58"/>
      <c r="AN10" s="58"/>
    </row>
    <row r="11" spans="1:40" ht="15" x14ac:dyDescent="0.25">
      <c r="A11" s="118" t="s">
        <v>154</v>
      </c>
      <c r="B11" s="37">
        <v>335</v>
      </c>
      <c r="C11" s="37">
        <v>992</v>
      </c>
      <c r="D11" s="121">
        <f t="shared" si="0"/>
        <v>1327</v>
      </c>
      <c r="E11" s="37">
        <v>328</v>
      </c>
      <c r="F11" s="37">
        <v>973</v>
      </c>
      <c r="G11" s="121">
        <f t="shared" si="1"/>
        <v>1301</v>
      </c>
      <c r="H11" s="37">
        <v>321</v>
      </c>
      <c r="I11" s="37">
        <v>950</v>
      </c>
      <c r="J11" s="121">
        <f t="shared" si="2"/>
        <v>1271</v>
      </c>
      <c r="K11" s="37">
        <v>317</v>
      </c>
      <c r="L11" s="37">
        <v>942</v>
      </c>
      <c r="M11" s="121">
        <f t="shared" si="3"/>
        <v>1259</v>
      </c>
      <c r="N11" s="37">
        <v>304</v>
      </c>
      <c r="O11" s="37">
        <v>916</v>
      </c>
      <c r="P11" s="121">
        <f t="shared" si="4"/>
        <v>1220</v>
      </c>
      <c r="Q11" s="37">
        <v>306</v>
      </c>
      <c r="R11" s="37">
        <v>891</v>
      </c>
      <c r="S11" s="121">
        <f t="shared" si="5"/>
        <v>1197</v>
      </c>
      <c r="T11" s="37">
        <v>296</v>
      </c>
      <c r="U11" s="37">
        <v>872</v>
      </c>
      <c r="V11" s="121">
        <f t="shared" si="6"/>
        <v>1168</v>
      </c>
      <c r="W11" s="37">
        <v>300</v>
      </c>
      <c r="X11" s="37">
        <v>874</v>
      </c>
      <c r="Y11" s="121">
        <f t="shared" si="7"/>
        <v>1174</v>
      </c>
      <c r="Z11" s="37">
        <v>312</v>
      </c>
      <c r="AA11" s="37">
        <v>919</v>
      </c>
      <c r="AB11" s="121">
        <f t="shared" si="8"/>
        <v>1231</v>
      </c>
      <c r="AC11" s="159">
        <v>347</v>
      </c>
      <c r="AD11" s="159">
        <v>982</v>
      </c>
      <c r="AE11" s="121">
        <f t="shared" si="9"/>
        <v>1329</v>
      </c>
      <c r="AF11" s="159">
        <v>348</v>
      </c>
      <c r="AG11" s="159">
        <v>943</v>
      </c>
      <c r="AH11" s="121">
        <f t="shared" si="10"/>
        <v>1291</v>
      </c>
      <c r="AI11" s="159">
        <v>321</v>
      </c>
      <c r="AJ11" s="159">
        <v>914</v>
      </c>
      <c r="AK11" s="121">
        <f t="shared" si="11"/>
        <v>1235</v>
      </c>
      <c r="AL11" s="58"/>
      <c r="AM11" s="58"/>
      <c r="AN11" s="58"/>
    </row>
    <row r="12" spans="1:40" ht="15" x14ac:dyDescent="0.25">
      <c r="A12" s="105" t="s">
        <v>155</v>
      </c>
      <c r="B12" s="37">
        <v>466</v>
      </c>
      <c r="C12" s="37">
        <v>270</v>
      </c>
      <c r="D12" s="121">
        <f t="shared" si="0"/>
        <v>736</v>
      </c>
      <c r="E12" s="37">
        <v>441</v>
      </c>
      <c r="F12" s="37">
        <v>261</v>
      </c>
      <c r="G12" s="121">
        <f t="shared" si="1"/>
        <v>702</v>
      </c>
      <c r="H12" s="37">
        <v>444</v>
      </c>
      <c r="I12" s="37">
        <v>255</v>
      </c>
      <c r="J12" s="121">
        <f t="shared" si="2"/>
        <v>699</v>
      </c>
      <c r="K12" s="37">
        <v>452</v>
      </c>
      <c r="L12" s="37">
        <v>261</v>
      </c>
      <c r="M12" s="121">
        <f t="shared" si="3"/>
        <v>713</v>
      </c>
      <c r="N12" s="37">
        <v>430</v>
      </c>
      <c r="O12" s="37">
        <v>255</v>
      </c>
      <c r="P12" s="121">
        <f t="shared" si="4"/>
        <v>685</v>
      </c>
      <c r="Q12" s="37">
        <v>417</v>
      </c>
      <c r="R12" s="37">
        <v>258</v>
      </c>
      <c r="S12" s="121">
        <f t="shared" si="5"/>
        <v>675</v>
      </c>
      <c r="T12" s="37">
        <v>404</v>
      </c>
      <c r="U12" s="37">
        <v>257</v>
      </c>
      <c r="V12" s="121">
        <f t="shared" si="6"/>
        <v>661</v>
      </c>
      <c r="W12" s="37">
        <v>409</v>
      </c>
      <c r="X12" s="37">
        <v>260</v>
      </c>
      <c r="Y12" s="121">
        <f t="shared" si="7"/>
        <v>669</v>
      </c>
      <c r="Z12" s="37">
        <v>415</v>
      </c>
      <c r="AA12" s="37">
        <v>267</v>
      </c>
      <c r="AB12" s="121">
        <f t="shared" si="8"/>
        <v>682</v>
      </c>
      <c r="AC12" s="159">
        <v>415</v>
      </c>
      <c r="AD12" s="159">
        <v>271</v>
      </c>
      <c r="AE12" s="121">
        <f t="shared" si="9"/>
        <v>686</v>
      </c>
      <c r="AF12" s="159">
        <v>425</v>
      </c>
      <c r="AG12" s="159">
        <v>277</v>
      </c>
      <c r="AH12" s="121">
        <f t="shared" si="10"/>
        <v>702</v>
      </c>
      <c r="AI12" s="159">
        <v>423</v>
      </c>
      <c r="AJ12" s="159">
        <v>266</v>
      </c>
      <c r="AK12" s="121">
        <f t="shared" si="11"/>
        <v>689</v>
      </c>
      <c r="AL12" s="58"/>
      <c r="AM12" s="58"/>
      <c r="AN12" s="58"/>
    </row>
    <row r="13" spans="1:40" ht="15" x14ac:dyDescent="0.25">
      <c r="A13" s="105" t="s">
        <v>156</v>
      </c>
      <c r="B13" s="37">
        <v>643</v>
      </c>
      <c r="C13" s="37">
        <v>13</v>
      </c>
      <c r="D13" s="121">
        <f t="shared" si="0"/>
        <v>656</v>
      </c>
      <c r="E13" s="37">
        <v>622</v>
      </c>
      <c r="F13" s="37">
        <v>12</v>
      </c>
      <c r="G13" s="121">
        <f t="shared" si="1"/>
        <v>634</v>
      </c>
      <c r="H13" s="37">
        <v>603</v>
      </c>
      <c r="I13" s="37">
        <v>11</v>
      </c>
      <c r="J13" s="121">
        <f t="shared" si="2"/>
        <v>614</v>
      </c>
      <c r="K13" s="37">
        <v>570</v>
      </c>
      <c r="L13" s="37">
        <v>11</v>
      </c>
      <c r="M13" s="121">
        <f t="shared" si="3"/>
        <v>581</v>
      </c>
      <c r="N13" s="37">
        <v>552</v>
      </c>
      <c r="O13" s="37">
        <v>9</v>
      </c>
      <c r="P13" s="121">
        <f t="shared" si="4"/>
        <v>561</v>
      </c>
      <c r="Q13" s="37">
        <v>554</v>
      </c>
      <c r="R13" s="37">
        <v>10</v>
      </c>
      <c r="S13" s="121">
        <f t="shared" si="5"/>
        <v>564</v>
      </c>
      <c r="T13" s="37">
        <v>512</v>
      </c>
      <c r="U13" s="37">
        <v>10</v>
      </c>
      <c r="V13" s="121">
        <f t="shared" si="6"/>
        <v>522</v>
      </c>
      <c r="W13" s="37">
        <v>543</v>
      </c>
      <c r="X13" s="37">
        <v>10</v>
      </c>
      <c r="Y13" s="121">
        <f t="shared" si="7"/>
        <v>553</v>
      </c>
      <c r="Z13" s="37">
        <v>527</v>
      </c>
      <c r="AA13" s="37">
        <v>7</v>
      </c>
      <c r="AB13" s="121">
        <f t="shared" si="8"/>
        <v>534</v>
      </c>
      <c r="AC13" s="159">
        <v>541</v>
      </c>
      <c r="AD13" s="159">
        <v>7</v>
      </c>
      <c r="AE13" s="121">
        <f t="shared" si="9"/>
        <v>548</v>
      </c>
      <c r="AF13" s="159">
        <v>555</v>
      </c>
      <c r="AG13" s="159">
        <v>7</v>
      </c>
      <c r="AH13" s="121">
        <f t="shared" si="10"/>
        <v>562</v>
      </c>
      <c r="AI13" s="159">
        <v>555</v>
      </c>
      <c r="AJ13" s="159">
        <v>10</v>
      </c>
      <c r="AK13" s="121">
        <f t="shared" si="11"/>
        <v>565</v>
      </c>
      <c r="AL13" s="58"/>
      <c r="AM13" s="58"/>
      <c r="AN13" s="58"/>
    </row>
    <row r="14" spans="1:40" ht="15" x14ac:dyDescent="0.25">
      <c r="A14" s="118" t="s">
        <v>157</v>
      </c>
      <c r="B14" s="37">
        <v>339</v>
      </c>
      <c r="C14" s="37">
        <v>149</v>
      </c>
      <c r="D14" s="121">
        <f t="shared" si="0"/>
        <v>488</v>
      </c>
      <c r="E14" s="37">
        <v>318</v>
      </c>
      <c r="F14" s="37">
        <v>154</v>
      </c>
      <c r="G14" s="121">
        <f t="shared" si="1"/>
        <v>472</v>
      </c>
      <c r="H14" s="37">
        <v>311</v>
      </c>
      <c r="I14" s="37">
        <v>156</v>
      </c>
      <c r="J14" s="121">
        <f t="shared" si="2"/>
        <v>467</v>
      </c>
      <c r="K14" s="37">
        <v>312</v>
      </c>
      <c r="L14" s="37">
        <v>152</v>
      </c>
      <c r="M14" s="121">
        <f t="shared" si="3"/>
        <v>464</v>
      </c>
      <c r="N14" s="37">
        <v>295</v>
      </c>
      <c r="O14" s="37">
        <v>149</v>
      </c>
      <c r="P14" s="121">
        <f t="shared" si="4"/>
        <v>444</v>
      </c>
      <c r="Q14" s="37">
        <v>277</v>
      </c>
      <c r="R14" s="37">
        <v>158</v>
      </c>
      <c r="S14" s="121">
        <f t="shared" si="5"/>
        <v>435</v>
      </c>
      <c r="T14" s="37">
        <v>278</v>
      </c>
      <c r="U14" s="37">
        <v>152</v>
      </c>
      <c r="V14" s="121">
        <f t="shared" si="6"/>
        <v>430</v>
      </c>
      <c r="W14" s="37">
        <v>294</v>
      </c>
      <c r="X14" s="37">
        <v>156</v>
      </c>
      <c r="Y14" s="121">
        <f t="shared" si="7"/>
        <v>450</v>
      </c>
      <c r="Z14" s="37">
        <v>281</v>
      </c>
      <c r="AA14" s="37">
        <v>160</v>
      </c>
      <c r="AB14" s="121">
        <f t="shared" si="8"/>
        <v>441</v>
      </c>
      <c r="AC14" s="159">
        <v>321</v>
      </c>
      <c r="AD14" s="159">
        <v>176</v>
      </c>
      <c r="AE14" s="121">
        <f t="shared" si="9"/>
        <v>497</v>
      </c>
      <c r="AF14" s="159">
        <v>313</v>
      </c>
      <c r="AG14" s="159">
        <v>183</v>
      </c>
      <c r="AH14" s="121">
        <f t="shared" si="10"/>
        <v>496</v>
      </c>
      <c r="AI14" s="159">
        <v>297</v>
      </c>
      <c r="AJ14" s="159">
        <v>170</v>
      </c>
      <c r="AK14" s="121">
        <f t="shared" si="11"/>
        <v>467</v>
      </c>
      <c r="AL14" s="58"/>
      <c r="AM14" s="58"/>
      <c r="AN14" s="58"/>
    </row>
    <row r="15" spans="1:40" ht="15" x14ac:dyDescent="0.25">
      <c r="A15" s="118" t="s">
        <v>158</v>
      </c>
      <c r="B15" s="37">
        <v>293</v>
      </c>
      <c r="C15" s="37">
        <v>13</v>
      </c>
      <c r="D15" s="121">
        <f t="shared" si="0"/>
        <v>306</v>
      </c>
      <c r="E15" s="37">
        <v>296</v>
      </c>
      <c r="F15" s="37">
        <v>11</v>
      </c>
      <c r="G15" s="121">
        <f t="shared" si="1"/>
        <v>307</v>
      </c>
      <c r="H15" s="37">
        <v>275</v>
      </c>
      <c r="I15" s="37">
        <v>13</v>
      </c>
      <c r="J15" s="121">
        <f t="shared" si="2"/>
        <v>288</v>
      </c>
      <c r="K15" s="37">
        <v>264</v>
      </c>
      <c r="L15" s="37">
        <v>13</v>
      </c>
      <c r="M15" s="121">
        <f t="shared" si="3"/>
        <v>277</v>
      </c>
      <c r="N15" s="37">
        <v>259</v>
      </c>
      <c r="O15" s="37">
        <v>11</v>
      </c>
      <c r="P15" s="121">
        <f t="shared" si="4"/>
        <v>270</v>
      </c>
      <c r="Q15" s="37">
        <v>258</v>
      </c>
      <c r="R15" s="37">
        <v>12</v>
      </c>
      <c r="S15" s="121">
        <f t="shared" si="5"/>
        <v>270</v>
      </c>
      <c r="T15" s="37">
        <v>257</v>
      </c>
      <c r="U15" s="37">
        <v>11</v>
      </c>
      <c r="V15" s="121">
        <f t="shared" si="6"/>
        <v>268</v>
      </c>
      <c r="W15" s="37">
        <v>259</v>
      </c>
      <c r="X15" s="37">
        <v>11</v>
      </c>
      <c r="Y15" s="121">
        <f t="shared" si="7"/>
        <v>270</v>
      </c>
      <c r="Z15" s="37">
        <v>273</v>
      </c>
      <c r="AA15" s="37">
        <v>11</v>
      </c>
      <c r="AB15" s="121">
        <f t="shared" si="8"/>
        <v>284</v>
      </c>
      <c r="AC15" s="159">
        <v>304</v>
      </c>
      <c r="AD15" s="159">
        <v>10</v>
      </c>
      <c r="AE15" s="121">
        <f t="shared" si="9"/>
        <v>314</v>
      </c>
      <c r="AF15" s="159">
        <v>311</v>
      </c>
      <c r="AG15" s="159">
        <v>10</v>
      </c>
      <c r="AH15" s="121">
        <f t="shared" si="10"/>
        <v>321</v>
      </c>
      <c r="AI15" s="159">
        <v>295</v>
      </c>
      <c r="AJ15" s="159">
        <v>11</v>
      </c>
      <c r="AK15" s="121">
        <f t="shared" si="11"/>
        <v>306</v>
      </c>
      <c r="AL15" s="58"/>
      <c r="AM15" s="58"/>
      <c r="AN15" s="58"/>
    </row>
    <row r="16" spans="1:40" ht="15" x14ac:dyDescent="0.25">
      <c r="A16" s="118" t="s">
        <v>153</v>
      </c>
      <c r="B16" s="37">
        <v>295</v>
      </c>
      <c r="C16" s="37">
        <v>1</v>
      </c>
      <c r="D16" s="121">
        <f t="shared" si="0"/>
        <v>296</v>
      </c>
      <c r="E16" s="37">
        <v>285</v>
      </c>
      <c r="F16" s="37">
        <v>1</v>
      </c>
      <c r="G16" s="121">
        <f t="shared" si="1"/>
        <v>286</v>
      </c>
      <c r="H16" s="37">
        <v>262</v>
      </c>
      <c r="I16" s="37">
        <v>2</v>
      </c>
      <c r="J16" s="121">
        <f t="shared" si="2"/>
        <v>264</v>
      </c>
      <c r="K16" s="37">
        <v>256</v>
      </c>
      <c r="L16" s="37">
        <v>2</v>
      </c>
      <c r="M16" s="121">
        <f t="shared" si="3"/>
        <v>258</v>
      </c>
      <c r="N16" s="37">
        <v>243</v>
      </c>
      <c r="O16" s="37">
        <v>2</v>
      </c>
      <c r="P16" s="121">
        <f t="shared" si="4"/>
        <v>245</v>
      </c>
      <c r="Q16" s="37">
        <v>247</v>
      </c>
      <c r="R16" s="37">
        <v>1</v>
      </c>
      <c r="S16" s="121">
        <f t="shared" si="5"/>
        <v>248</v>
      </c>
      <c r="T16" s="37">
        <v>244</v>
      </c>
      <c r="U16" s="37">
        <v>1</v>
      </c>
      <c r="V16" s="121">
        <f t="shared" si="6"/>
        <v>245</v>
      </c>
      <c r="W16" s="37">
        <v>251</v>
      </c>
      <c r="X16" s="37">
        <v>1</v>
      </c>
      <c r="Y16" s="121">
        <f t="shared" si="7"/>
        <v>252</v>
      </c>
      <c r="Z16" s="37">
        <v>253</v>
      </c>
      <c r="AA16" s="37">
        <v>1</v>
      </c>
      <c r="AB16" s="121">
        <f t="shared" si="8"/>
        <v>254</v>
      </c>
      <c r="AC16" s="159">
        <v>259</v>
      </c>
      <c r="AD16" s="159">
        <v>1</v>
      </c>
      <c r="AE16" s="121">
        <f t="shared" si="9"/>
        <v>260</v>
      </c>
      <c r="AF16" s="159">
        <v>192</v>
      </c>
      <c r="AG16" s="159">
        <v>64</v>
      </c>
      <c r="AH16" s="121">
        <f t="shared" si="10"/>
        <v>256</v>
      </c>
      <c r="AI16" s="159">
        <v>259</v>
      </c>
      <c r="AJ16" s="159">
        <v>1</v>
      </c>
      <c r="AK16" s="121">
        <f t="shared" si="11"/>
        <v>260</v>
      </c>
      <c r="AL16" s="58"/>
      <c r="AM16" s="58"/>
      <c r="AN16" s="58"/>
    </row>
    <row r="17" spans="1:40" ht="15" x14ac:dyDescent="0.25">
      <c r="A17" s="118" t="s">
        <v>160</v>
      </c>
      <c r="B17" s="37">
        <v>201</v>
      </c>
      <c r="C17" s="37">
        <v>59</v>
      </c>
      <c r="D17" s="121">
        <f t="shared" si="0"/>
        <v>260</v>
      </c>
      <c r="E17" s="37">
        <v>185</v>
      </c>
      <c r="F17" s="37">
        <v>67</v>
      </c>
      <c r="G17" s="121">
        <f t="shared" si="1"/>
        <v>252</v>
      </c>
      <c r="H17" s="37">
        <v>189</v>
      </c>
      <c r="I17" s="37">
        <v>67</v>
      </c>
      <c r="J17" s="121">
        <f t="shared" si="2"/>
        <v>256</v>
      </c>
      <c r="K17" s="37">
        <v>175</v>
      </c>
      <c r="L17" s="37">
        <v>62</v>
      </c>
      <c r="M17" s="121">
        <f t="shared" si="3"/>
        <v>237</v>
      </c>
      <c r="N17" s="37">
        <v>166</v>
      </c>
      <c r="O17" s="37">
        <v>59</v>
      </c>
      <c r="P17" s="121">
        <f t="shared" si="4"/>
        <v>225</v>
      </c>
      <c r="Q17" s="37">
        <v>154</v>
      </c>
      <c r="R17" s="37">
        <v>56</v>
      </c>
      <c r="S17" s="121">
        <f t="shared" si="5"/>
        <v>210</v>
      </c>
      <c r="T17" s="37">
        <v>144</v>
      </c>
      <c r="U17" s="37">
        <v>56</v>
      </c>
      <c r="V17" s="121">
        <f t="shared" si="6"/>
        <v>200</v>
      </c>
      <c r="W17" s="37">
        <v>145</v>
      </c>
      <c r="X17" s="37">
        <v>58</v>
      </c>
      <c r="Y17" s="121">
        <f t="shared" si="7"/>
        <v>203</v>
      </c>
      <c r="Z17" s="37">
        <v>163</v>
      </c>
      <c r="AA17" s="37">
        <v>62</v>
      </c>
      <c r="AB17" s="121">
        <f t="shared" si="8"/>
        <v>225</v>
      </c>
      <c r="AC17" s="159">
        <v>181</v>
      </c>
      <c r="AD17" s="159">
        <v>65</v>
      </c>
      <c r="AE17" s="121">
        <f t="shared" si="9"/>
        <v>246</v>
      </c>
      <c r="AF17" s="159">
        <v>255</v>
      </c>
      <c r="AG17" s="159">
        <v>1</v>
      </c>
      <c r="AH17" s="121">
        <f t="shared" si="10"/>
        <v>256</v>
      </c>
      <c r="AI17" s="159">
        <v>180</v>
      </c>
      <c r="AJ17" s="159">
        <v>59</v>
      </c>
      <c r="AK17" s="121">
        <f t="shared" si="11"/>
        <v>239</v>
      </c>
      <c r="AL17" s="58"/>
      <c r="AM17" s="58"/>
      <c r="AN17" s="58"/>
    </row>
    <row r="18" spans="1:40" ht="15" x14ac:dyDescent="0.25">
      <c r="A18" s="118" t="s">
        <v>159</v>
      </c>
      <c r="B18" s="37">
        <v>57</v>
      </c>
      <c r="C18" s="37">
        <v>163</v>
      </c>
      <c r="D18" s="121">
        <f t="shared" si="0"/>
        <v>220</v>
      </c>
      <c r="E18" s="37">
        <v>58</v>
      </c>
      <c r="F18" s="37">
        <v>158</v>
      </c>
      <c r="G18" s="121">
        <f t="shared" si="1"/>
        <v>216</v>
      </c>
      <c r="H18" s="37">
        <v>60</v>
      </c>
      <c r="I18" s="37">
        <v>153</v>
      </c>
      <c r="J18" s="121">
        <f t="shared" si="2"/>
        <v>213</v>
      </c>
      <c r="K18" s="37">
        <v>60</v>
      </c>
      <c r="L18" s="37">
        <v>152</v>
      </c>
      <c r="M18" s="121">
        <f t="shared" si="3"/>
        <v>212</v>
      </c>
      <c r="N18" s="37">
        <v>55</v>
      </c>
      <c r="O18" s="37">
        <v>152</v>
      </c>
      <c r="P18" s="121">
        <f t="shared" si="4"/>
        <v>207</v>
      </c>
      <c r="Q18" s="37">
        <v>49</v>
      </c>
      <c r="R18" s="37">
        <v>146</v>
      </c>
      <c r="S18" s="121">
        <f t="shared" si="5"/>
        <v>195</v>
      </c>
      <c r="T18" s="37">
        <v>53</v>
      </c>
      <c r="U18" s="37">
        <v>147</v>
      </c>
      <c r="V18" s="121">
        <f t="shared" si="6"/>
        <v>200</v>
      </c>
      <c r="W18" s="37">
        <v>52</v>
      </c>
      <c r="X18" s="37">
        <v>149</v>
      </c>
      <c r="Y18" s="121">
        <f t="shared" si="7"/>
        <v>201</v>
      </c>
      <c r="Z18" s="37">
        <v>55</v>
      </c>
      <c r="AA18" s="37">
        <v>152</v>
      </c>
      <c r="AB18" s="121">
        <f t="shared" si="8"/>
        <v>207</v>
      </c>
      <c r="AC18" s="159">
        <v>63</v>
      </c>
      <c r="AD18" s="159">
        <v>157</v>
      </c>
      <c r="AE18" s="121">
        <f t="shared" si="9"/>
        <v>220</v>
      </c>
      <c r="AF18" s="159">
        <v>59</v>
      </c>
      <c r="AG18" s="159">
        <v>150</v>
      </c>
      <c r="AH18" s="121">
        <f t="shared" si="10"/>
        <v>209</v>
      </c>
      <c r="AI18" s="37">
        <v>58</v>
      </c>
      <c r="AJ18" s="37">
        <v>150</v>
      </c>
      <c r="AK18" s="121">
        <f t="shared" si="11"/>
        <v>208</v>
      </c>
      <c r="AL18" s="58"/>
      <c r="AM18" s="58"/>
      <c r="AN18" s="58"/>
    </row>
    <row r="22" spans="1:40" ht="15" x14ac:dyDescent="0.25">
      <c r="A22" s="63" t="s">
        <v>109</v>
      </c>
      <c r="B22" s="64" t="s">
        <v>72</v>
      </c>
      <c r="C22" s="64" t="s">
        <v>73</v>
      </c>
      <c r="D22" s="64" t="s">
        <v>74</v>
      </c>
      <c r="E22" s="64" t="s">
        <v>75</v>
      </c>
      <c r="F22" s="64" t="s">
        <v>76</v>
      </c>
      <c r="G22" s="64" t="s">
        <v>77</v>
      </c>
      <c r="H22" s="64" t="s">
        <v>78</v>
      </c>
      <c r="I22" s="64" t="s">
        <v>79</v>
      </c>
      <c r="J22" s="64" t="s">
        <v>80</v>
      </c>
      <c r="K22" s="64" t="s">
        <v>83</v>
      </c>
      <c r="L22" s="64" t="s">
        <v>81</v>
      </c>
      <c r="M22" s="64" t="s">
        <v>82</v>
      </c>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40" ht="15" x14ac:dyDescent="0.25">
      <c r="A23" s="105" t="s">
        <v>163</v>
      </c>
      <c r="B23" s="61">
        <f t="shared" ref="B23:B32" si="12">D9</f>
        <v>2408</v>
      </c>
      <c r="C23" s="61">
        <f t="shared" ref="C23:C32" si="13">G9</f>
        <v>2388</v>
      </c>
      <c r="D23" s="61">
        <f t="shared" ref="D23:D32" si="14">J9</f>
        <v>2387</v>
      </c>
      <c r="E23" s="61">
        <f t="shared" ref="E23:E32" si="15">M9</f>
        <v>2362</v>
      </c>
      <c r="F23" s="61">
        <f t="shared" ref="F23:F32" si="16">P9</f>
        <v>2331</v>
      </c>
      <c r="G23" s="61">
        <f t="shared" ref="G23:G32" si="17">S9</f>
        <v>2305</v>
      </c>
      <c r="H23" s="61">
        <f t="shared" ref="H23:H32" si="18">V9</f>
        <v>2258</v>
      </c>
      <c r="I23" s="61">
        <f t="shared" ref="I23:I32" si="19">Y9</f>
        <v>2244</v>
      </c>
      <c r="J23" s="61">
        <f t="shared" ref="J23:J32" si="20">AB9</f>
        <v>2277</v>
      </c>
      <c r="K23" s="61">
        <f t="shared" ref="K23:K32" si="21">AE9</f>
        <v>2306</v>
      </c>
      <c r="L23" s="61">
        <f t="shared" ref="L23:L32" si="22">AH9</f>
        <v>2310</v>
      </c>
      <c r="M23" s="61">
        <f t="shared" ref="M23:M32" si="23">AK9</f>
        <v>2251</v>
      </c>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40" ht="15" x14ac:dyDescent="0.25">
      <c r="A24" s="118" t="s">
        <v>162</v>
      </c>
      <c r="B24" s="71">
        <f t="shared" si="12"/>
        <v>1872</v>
      </c>
      <c r="C24" s="72">
        <f t="shared" si="13"/>
        <v>1869</v>
      </c>
      <c r="D24" s="73">
        <f t="shared" si="14"/>
        <v>1876</v>
      </c>
      <c r="E24" s="74">
        <f t="shared" si="15"/>
        <v>1858</v>
      </c>
      <c r="F24" s="75">
        <f t="shared" si="16"/>
        <v>1811</v>
      </c>
      <c r="G24" s="76">
        <f t="shared" si="17"/>
        <v>1744</v>
      </c>
      <c r="H24" s="77">
        <f t="shared" si="18"/>
        <v>1744</v>
      </c>
      <c r="I24" s="78">
        <f t="shared" si="19"/>
        <v>1763</v>
      </c>
      <c r="J24" s="79">
        <f t="shared" si="20"/>
        <v>1835</v>
      </c>
      <c r="K24" s="81">
        <f t="shared" si="21"/>
        <v>1928</v>
      </c>
      <c r="L24" s="82">
        <f t="shared" si="22"/>
        <v>1898</v>
      </c>
      <c r="M24" s="82">
        <f t="shared" si="23"/>
        <v>1806</v>
      </c>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40" ht="15" x14ac:dyDescent="0.25">
      <c r="A25" s="118" t="s">
        <v>154</v>
      </c>
      <c r="B25" s="71">
        <f t="shared" si="12"/>
        <v>1327</v>
      </c>
      <c r="C25" s="72">
        <f t="shared" si="13"/>
        <v>1301</v>
      </c>
      <c r="D25" s="73">
        <f t="shared" si="14"/>
        <v>1271</v>
      </c>
      <c r="E25" s="74">
        <f t="shared" si="15"/>
        <v>1259</v>
      </c>
      <c r="F25" s="75">
        <f t="shared" si="16"/>
        <v>1220</v>
      </c>
      <c r="G25" s="76">
        <f t="shared" si="17"/>
        <v>1197</v>
      </c>
      <c r="H25" s="77">
        <f t="shared" si="18"/>
        <v>1168</v>
      </c>
      <c r="I25" s="78">
        <f t="shared" si="19"/>
        <v>1174</v>
      </c>
      <c r="J25" s="79">
        <f t="shared" si="20"/>
        <v>1231</v>
      </c>
      <c r="K25" s="81">
        <f t="shared" si="21"/>
        <v>1329</v>
      </c>
      <c r="L25" s="82">
        <f t="shared" si="22"/>
        <v>1291</v>
      </c>
      <c r="M25" s="82">
        <f t="shared" si="23"/>
        <v>1235</v>
      </c>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40" ht="15" x14ac:dyDescent="0.25">
      <c r="A26" s="105" t="s">
        <v>155</v>
      </c>
      <c r="B26" s="71">
        <f t="shared" si="12"/>
        <v>736</v>
      </c>
      <c r="C26" s="72">
        <f t="shared" si="13"/>
        <v>702</v>
      </c>
      <c r="D26" s="73">
        <f t="shared" si="14"/>
        <v>699</v>
      </c>
      <c r="E26" s="74">
        <f t="shared" si="15"/>
        <v>713</v>
      </c>
      <c r="F26" s="75">
        <f t="shared" si="16"/>
        <v>685</v>
      </c>
      <c r="G26" s="76">
        <f t="shared" si="17"/>
        <v>675</v>
      </c>
      <c r="H26" s="77">
        <f t="shared" si="18"/>
        <v>661</v>
      </c>
      <c r="I26" s="78">
        <f t="shared" si="19"/>
        <v>669</v>
      </c>
      <c r="J26" s="79">
        <f t="shared" si="20"/>
        <v>682</v>
      </c>
      <c r="K26" s="81">
        <f t="shared" si="21"/>
        <v>686</v>
      </c>
      <c r="L26" s="82">
        <f t="shared" si="22"/>
        <v>702</v>
      </c>
      <c r="M26" s="82">
        <f t="shared" si="23"/>
        <v>689</v>
      </c>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40" x14ac:dyDescent="0.2">
      <c r="A27" s="105" t="s">
        <v>156</v>
      </c>
      <c r="B27" s="71">
        <f t="shared" si="12"/>
        <v>656</v>
      </c>
      <c r="C27" s="72">
        <f t="shared" si="13"/>
        <v>634</v>
      </c>
      <c r="D27" s="73">
        <f t="shared" si="14"/>
        <v>614</v>
      </c>
      <c r="E27" s="74">
        <f t="shared" si="15"/>
        <v>581</v>
      </c>
      <c r="F27" s="75">
        <f t="shared" si="16"/>
        <v>561</v>
      </c>
      <c r="G27" s="76">
        <f t="shared" si="17"/>
        <v>564</v>
      </c>
      <c r="H27" s="77">
        <f t="shared" si="18"/>
        <v>522</v>
      </c>
      <c r="I27" s="78">
        <f t="shared" si="19"/>
        <v>553</v>
      </c>
      <c r="J27" s="79">
        <f t="shared" si="20"/>
        <v>534</v>
      </c>
      <c r="K27" s="81">
        <f t="shared" si="21"/>
        <v>548</v>
      </c>
      <c r="L27" s="82">
        <f t="shared" si="22"/>
        <v>562</v>
      </c>
      <c r="M27" s="82">
        <f t="shared" si="23"/>
        <v>565</v>
      </c>
    </row>
    <row r="28" spans="1:40" x14ac:dyDescent="0.2">
      <c r="A28" s="118" t="s">
        <v>157</v>
      </c>
      <c r="B28" s="71">
        <f t="shared" si="12"/>
        <v>488</v>
      </c>
      <c r="C28" s="72">
        <f t="shared" si="13"/>
        <v>472</v>
      </c>
      <c r="D28" s="73">
        <f t="shared" si="14"/>
        <v>467</v>
      </c>
      <c r="E28" s="74">
        <f t="shared" si="15"/>
        <v>464</v>
      </c>
      <c r="F28" s="75">
        <f t="shared" si="16"/>
        <v>444</v>
      </c>
      <c r="G28" s="76">
        <f t="shared" si="17"/>
        <v>435</v>
      </c>
      <c r="H28" s="77">
        <f t="shared" si="18"/>
        <v>430</v>
      </c>
      <c r="I28" s="78">
        <f t="shared" si="19"/>
        <v>450</v>
      </c>
      <c r="J28" s="79">
        <f t="shared" si="20"/>
        <v>441</v>
      </c>
      <c r="K28" s="81">
        <f t="shared" si="21"/>
        <v>497</v>
      </c>
      <c r="L28" s="82">
        <f t="shared" si="22"/>
        <v>496</v>
      </c>
      <c r="M28" s="82">
        <f t="shared" si="23"/>
        <v>467</v>
      </c>
    </row>
    <row r="29" spans="1:40" x14ac:dyDescent="0.2">
      <c r="A29" s="118" t="s">
        <v>158</v>
      </c>
      <c r="B29" s="71">
        <f t="shared" si="12"/>
        <v>306</v>
      </c>
      <c r="C29" s="72">
        <f t="shared" si="13"/>
        <v>307</v>
      </c>
      <c r="D29" s="73">
        <f t="shared" si="14"/>
        <v>288</v>
      </c>
      <c r="E29" s="74">
        <f t="shared" si="15"/>
        <v>277</v>
      </c>
      <c r="F29" s="75">
        <f t="shared" si="16"/>
        <v>270</v>
      </c>
      <c r="G29" s="76">
        <f t="shared" si="17"/>
        <v>270</v>
      </c>
      <c r="H29" s="77">
        <f t="shared" si="18"/>
        <v>268</v>
      </c>
      <c r="I29" s="78">
        <f t="shared" si="19"/>
        <v>270</v>
      </c>
      <c r="J29" s="79">
        <f t="shared" si="20"/>
        <v>284</v>
      </c>
      <c r="K29" s="81">
        <f t="shared" si="21"/>
        <v>314</v>
      </c>
      <c r="L29" s="82">
        <f t="shared" si="22"/>
        <v>321</v>
      </c>
      <c r="M29" s="82">
        <f t="shared" si="23"/>
        <v>306</v>
      </c>
    </row>
    <row r="30" spans="1:40" x14ac:dyDescent="0.2">
      <c r="A30" s="118" t="s">
        <v>153</v>
      </c>
      <c r="B30" s="71">
        <f t="shared" si="12"/>
        <v>296</v>
      </c>
      <c r="C30" s="72">
        <f t="shared" si="13"/>
        <v>286</v>
      </c>
      <c r="D30" s="73">
        <f t="shared" si="14"/>
        <v>264</v>
      </c>
      <c r="E30" s="74">
        <f t="shared" si="15"/>
        <v>258</v>
      </c>
      <c r="F30" s="75">
        <f t="shared" si="16"/>
        <v>245</v>
      </c>
      <c r="G30" s="76">
        <f t="shared" si="17"/>
        <v>248</v>
      </c>
      <c r="H30" s="77">
        <f t="shared" si="18"/>
        <v>245</v>
      </c>
      <c r="I30" s="78">
        <f t="shared" si="19"/>
        <v>252</v>
      </c>
      <c r="J30" s="79">
        <f t="shared" si="20"/>
        <v>254</v>
      </c>
      <c r="K30" s="81">
        <f t="shared" si="21"/>
        <v>260</v>
      </c>
      <c r="L30" s="82">
        <f t="shared" si="22"/>
        <v>256</v>
      </c>
      <c r="M30" s="82">
        <f t="shared" si="23"/>
        <v>260</v>
      </c>
    </row>
    <row r="31" spans="1:40" x14ac:dyDescent="0.2">
      <c r="A31" s="118" t="s">
        <v>160</v>
      </c>
      <c r="B31" s="71">
        <f t="shared" si="12"/>
        <v>260</v>
      </c>
      <c r="C31" s="72">
        <f t="shared" si="13"/>
        <v>252</v>
      </c>
      <c r="D31" s="73">
        <f t="shared" si="14"/>
        <v>256</v>
      </c>
      <c r="E31" s="74">
        <f t="shared" si="15"/>
        <v>237</v>
      </c>
      <c r="F31" s="75">
        <f t="shared" si="16"/>
        <v>225</v>
      </c>
      <c r="G31" s="76">
        <f t="shared" si="17"/>
        <v>210</v>
      </c>
      <c r="H31" s="77">
        <f t="shared" si="18"/>
        <v>200</v>
      </c>
      <c r="I31" s="78">
        <f t="shared" si="19"/>
        <v>203</v>
      </c>
      <c r="J31" s="79">
        <f t="shared" si="20"/>
        <v>225</v>
      </c>
      <c r="K31" s="81">
        <f t="shared" si="21"/>
        <v>246</v>
      </c>
      <c r="L31" s="82">
        <f t="shared" si="22"/>
        <v>256</v>
      </c>
      <c r="M31" s="82">
        <f t="shared" si="23"/>
        <v>239</v>
      </c>
    </row>
    <row r="32" spans="1:40" x14ac:dyDescent="0.2">
      <c r="A32" s="118" t="s">
        <v>159</v>
      </c>
      <c r="B32" s="71">
        <f t="shared" si="12"/>
        <v>220</v>
      </c>
      <c r="C32" s="72">
        <f t="shared" si="13"/>
        <v>216</v>
      </c>
      <c r="D32" s="73">
        <f t="shared" si="14"/>
        <v>213</v>
      </c>
      <c r="E32" s="74">
        <f t="shared" si="15"/>
        <v>212</v>
      </c>
      <c r="F32" s="75">
        <f t="shared" si="16"/>
        <v>207</v>
      </c>
      <c r="G32" s="76">
        <f t="shared" si="17"/>
        <v>195</v>
      </c>
      <c r="H32" s="77">
        <f t="shared" si="18"/>
        <v>200</v>
      </c>
      <c r="I32" s="78">
        <f t="shared" si="19"/>
        <v>201</v>
      </c>
      <c r="J32" s="79">
        <f t="shared" si="20"/>
        <v>207</v>
      </c>
      <c r="K32" s="81">
        <f t="shared" si="21"/>
        <v>220</v>
      </c>
      <c r="L32" s="82">
        <f t="shared" si="22"/>
        <v>209</v>
      </c>
      <c r="M32" s="82">
        <f t="shared" si="23"/>
        <v>208</v>
      </c>
    </row>
    <row r="33" spans="1:13" ht="15" x14ac:dyDescent="0.25">
      <c r="A33" s="58"/>
      <c r="B33" s="58"/>
      <c r="C33" s="58"/>
      <c r="D33" s="58"/>
      <c r="E33" s="62"/>
      <c r="F33" s="58"/>
      <c r="G33" s="62"/>
      <c r="H33" s="62"/>
      <c r="I33" s="62"/>
      <c r="J33" s="62"/>
      <c r="K33" s="62"/>
      <c r="L33" s="62"/>
      <c r="M33" s="62"/>
    </row>
    <row r="34" spans="1:13" ht="15" x14ac:dyDescent="0.25">
      <c r="A34" s="58"/>
      <c r="B34" s="58"/>
      <c r="C34" s="58"/>
      <c r="D34" s="58"/>
      <c r="E34" s="58"/>
      <c r="F34" s="58"/>
      <c r="G34" s="58"/>
      <c r="H34" s="58"/>
      <c r="I34" s="62"/>
      <c r="J34" s="58"/>
      <c r="K34" s="58"/>
      <c r="L34" s="58"/>
      <c r="M34" s="58"/>
    </row>
    <row r="56" spans="1:7" x14ac:dyDescent="0.2">
      <c r="A56" s="141" t="s">
        <v>152</v>
      </c>
      <c r="B56" s="141"/>
      <c r="C56" s="141"/>
      <c r="D56" s="141"/>
      <c r="E56" s="141"/>
      <c r="F56" s="141"/>
      <c r="G56" s="141"/>
    </row>
    <row r="57" spans="1:7" x14ac:dyDescent="0.2">
      <c r="A57" s="141"/>
      <c r="B57" s="141"/>
      <c r="C57" s="141"/>
      <c r="D57" s="141"/>
      <c r="E57" s="141"/>
      <c r="F57" s="141"/>
      <c r="G57" s="141"/>
    </row>
  </sheetData>
  <mergeCells count="15">
    <mergeCell ref="A4:C4"/>
    <mergeCell ref="A56:G57"/>
    <mergeCell ref="AF7:AH7"/>
    <mergeCell ref="AI7:AK7"/>
    <mergeCell ref="A7:A8"/>
    <mergeCell ref="Q7:S7"/>
    <mergeCell ref="T7:V7"/>
    <mergeCell ref="W7:Y7"/>
    <mergeCell ref="Z7:AB7"/>
    <mergeCell ref="AC7:AE7"/>
    <mergeCell ref="B7:D7"/>
    <mergeCell ref="E7:G7"/>
    <mergeCell ref="H7:J7"/>
    <mergeCell ref="K7:M7"/>
    <mergeCell ref="N7:P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Info</vt:lpstr>
      <vt:lpstr>Población Badajoz</vt:lpstr>
      <vt:lpstr>PEEA-Desempleo</vt:lpstr>
      <vt:lpstr>Desempleo Sexo-Edad</vt:lpstr>
      <vt:lpstr>Desempleo Sexo-Estudios</vt:lpstr>
      <vt:lpstr>Desempleo Sectores-Sexo</vt:lpstr>
      <vt:lpstr>Ocupaciones más demandadas</vt:lpstr>
      <vt:lpstr>Evolucion ocupacns + demandadas</vt:lpstr>
      <vt:lpstr>Evolucion_ocupacns___demandadas__A9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2012-01-20T08:30:29Z</dcterms:created>
  <dcterms:modified xsi:type="dcterms:W3CDTF">2018-04-23T09:19:58Z</dcterms:modified>
</cp:coreProperties>
</file>