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12 Diciembre 2017\"/>
    </mc:Choice>
  </mc:AlternateContent>
  <bookViews>
    <workbookView xWindow="0" yWindow="0" windowWidth="14430" windowHeight="15630"/>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M47" i="14" l="1"/>
  <c r="D13" i="11" l="1"/>
  <c r="B13" i="11"/>
  <c r="C13" i="11"/>
  <c r="E13" i="11" l="1"/>
  <c r="D93" i="13"/>
  <c r="D94" i="13"/>
  <c r="D95" i="13"/>
  <c r="D96" i="13"/>
  <c r="D97" i="13"/>
  <c r="D98" i="13"/>
  <c r="D99" i="13"/>
  <c r="D100" i="13"/>
  <c r="D101" i="13"/>
  <c r="D102" i="13"/>
  <c r="D103" i="13"/>
  <c r="D104" i="13"/>
  <c r="H39" i="14" l="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4" i="10" s="1"/>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7" i="10" l="1"/>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M20" i="1"/>
  <c r="F20" i="1"/>
  <c r="L20" i="1"/>
  <c r="E48" i="8"/>
  <c r="C48" i="8"/>
  <c r="G48" i="8"/>
  <c r="H48" i="8" s="1"/>
  <c r="AF14" i="5"/>
  <c r="AF13" i="5"/>
  <c r="AF12" i="5"/>
  <c r="AF10"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<sst xmlns="http://schemas.openxmlformats.org/spreadsheetml/2006/main" count="664" uniqueCount="288">
  <si>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</si>
  <si>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</si>
  <si>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</si>
  <si>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</si>
  <si>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</si>
  <si>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</si>
  <si>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</si>
  <si>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</si>
  <si>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</si>
  <si>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</si>
  <si>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</si>
  <si>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</si>
  <si>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</si>
  <si>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</si>
  <si>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</si>
  <si>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</si>
  <si>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</si>
  <si>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</si>
  <si>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</si>
  <si>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</si>
  <si>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</si>
  <si>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</si>
  <si>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</si>
  <si>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</si>
  <si>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</si>
  <si>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</si>
  <si>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</si>
  <si>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</si>
  <si>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</si>
  <si>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</si>
  <si>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</si>
  <si>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</si>
  <si>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</si>
  <si>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</si>
  <si>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</si>
  <si>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</si>
  <si>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</si>
  <si>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</si>
  <si>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</si>
  <si>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</si>
  <si>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</si>
  <si>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</si>
  <si>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</si>
  <si>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</si>
  <si>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</si>
  <si>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</si>
  <si>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</si>
  <si>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</si>
  <si>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</si>
  <si>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</si>
  <si>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</si>
  <si>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</si>
  <si>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</si>
  <si>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</si>
  <si>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</si>
  <si>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</si>
  <si>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</si>
  <si>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</si>
  <si>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</si>
  <si>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</si>
  <si>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</si>
  <si>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</si>
  <si>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</si>
  <si>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</si>
  <si>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</si>
  <si>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</si>
  <si>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</si>
  <si>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</si>
  <si>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</si>
  <si>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</si>
  <si>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</si>
  <si>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</si>
  <si>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</si>
  <si>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</si>
  <si>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</si>
  <si>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</si>
  <si>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</si>
  <si>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</si>
  <si>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</si>
  <si>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</si>
  <si>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</si>
  <si>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</si>
  <si>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</si>
  <si>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</si>
  <si>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</si>
  <si>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</si>
  <si>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</si>
  <si>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</si>
  <si>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</si>
  <si>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</si>
  <si>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</si>
  <si>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</si>
  <si>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</si>
  <si>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</si>
  <si>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</si>
  <si>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</si>
  <si>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</si>
  <si>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</si>
  <si>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</si>
  <si>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</si>
  <si>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</si>
  <si>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</si>
  <si>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</si>
  <si>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</si>
  <si>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</si>
  <si>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</si>
  <si>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</si>
  <si>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</si>
  <si>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</si>
  <si>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</si>
  <si>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</si>
  <si>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</si>
  <si>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</si>
  <si>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</si>
  <si>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</si>
  <si>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</si>
  <si>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</si>
  <si>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</si>
  <si>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</si>
  <si>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</si>
  <si>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</si>
  <si>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</si>
  <si>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</si>
  <si>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</si>
  <si>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</si>
  <si>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</si>
  <si>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E.S.O.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</si>
  <si>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</si>
  <si>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</si>
  <si>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</si>
  <si>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</si>
  <si>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</si>
  <si>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</si>
  <si>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</si>
  <si>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</si>
  <si>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</si>
  <si>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</si>
  <si>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</si>
  <si>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</si>
  <si>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</si>
  <si>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</si>
  <si>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</si>
  <si>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</si>
  <si>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</si>
  <si>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</si>
  <si>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</si>
  <si>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</si>
  <si>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</si>
  <si>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</si>
  <si>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</si>
  <si>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</si>
  <si>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</si>
  <si>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</si>
  <si>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</si>
  <si>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</si>
  <si>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</si>
  <si>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</si>
  <si>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</si>
  <si>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</si>
  <si>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</si>
  <si>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</si>
  <si>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</si>
  <si>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</si>
  <si>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</si>
  <si>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</si>
  <si>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</si>
  <si>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</si>
  <si>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</si>
  <si>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</si>
  <si>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</si>
  <si>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</si>
  <si>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</si>
  <si>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</si>
  <si>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</si>
  <si>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</si>
  <si>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</si>
  <si>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</si>
  <si>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</si>
  <si>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</si>
  <si>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</si>
  <si>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</si>
  <si>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</si>
  <si>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</si>
  <si>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</si>
  <si>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</si>
  <si>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</si>
  <si>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</si>
  <si>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</si>
  <si>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</si>
  <si>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</si>
  <si>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</si>
  <si>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</si>
  <si>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</si>
  <si>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</si>
  <si>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</si>
  <si>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</si>
  <si>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</si>
  <si>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</si>
  <si>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</si>
  <si>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</si>
  <si>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</si>
  <si>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</si>
  <si>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</si>
  <si>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</si>
  <si>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</si>
  <si>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</si>
  <si>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</si>
  <si>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</si>
  <si>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GRADO</t>
  </si>
  <si>
    <t>MÁSTERES Y DOCTORADO</t>
  </si>
  <si>
    <t>Total Másteres y Doctorado</t>
  </si>
  <si>
    <t>Total Grados</t>
  </si>
  <si>
    <t>PEEA 1.1.2016</t>
  </si>
  <si>
    <t>Sociedad Limitada</t>
  </si>
  <si>
    <t xml:space="preserve">Sociedad Laboral Limitada </t>
  </si>
  <si>
    <t>Sociedad Limitada Personal</t>
  </si>
  <si>
    <t>Sociedad Civil Profesional</t>
  </si>
  <si>
    <t>Nº  de Constituciones Societarias en Diciembre de 2017 según BORME disgregado por tipo de Sociedad, Número y Capital</t>
  </si>
  <si>
    <t>DICIEMBRE / 2017</t>
  </si>
  <si>
    <t>Sociedades constituidas e importe de su capital social en la ciudad de Badajoz en el mes de Diciembre de 2017. Distribución por sectores de actividad económica.</t>
  </si>
  <si>
    <t xml:space="preserve">Sociedades constituidas e importe de su capital social en la ciudad de Badajoz en el mes de Diciembre de 2017 y acumulado anual. Distribución por tipos societarios. </t>
  </si>
  <si>
    <t>Nº  de Constituciones Societarias en Diciembre de 2017 según BORME disgregado por Sector de Actividad, Número y Capital</t>
  </si>
  <si>
    <t>Nº de Afiliaciones según Regìmenes en la Seguridad Social en Diciembre de 2017 en la ciudad de Badajoz por regímenes de afiliación.</t>
  </si>
  <si>
    <r>
      <t xml:space="preserve">Procentaje de Afiliaciónes en la Seguridad Social por regímenes de afiliación en base al total de afiliaciones en el último día laborable de cada mes en la ciudad de Badajoz en Diciembre de 2017.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</si>
  <si>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Diciembre de 2017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</si>
  <si>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Diciembre de 2017. </t>
    </r>
    <r>
      <rPr>
        <b/>
        <sz val="10"/>
        <color theme="1"/>
        <rFont val="Arial"/>
        <family val="2"/>
      </rPr>
      <t>Fuente:</t>
    </r>
    <r>
      <rPr>
        <sz val="10"/>
        <color theme="1"/>
        <rFont val="Arial"/>
        <family val="2"/>
      </rPr>
      <t xml:space="preserve"> Elaboración propia a partir de datos de la Seguridad Social.</t>
    </r>
  </si>
  <si>
    <t>Nº de Contratos y Personas Contratadas en Diciembre de 2017 disgregado por Intervalos de Edad y Sexo.</t>
  </si>
  <si>
    <r>
      <t xml:space="preserve">Porcentaje de personas contratadas por sexos y edad en relación con el total de personas contratadas en la ciudad de Badajoz en Diciembre de 2017.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</si>
  <si>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Diciembre de 2017 disgregado por Niveles de Estudios y Sexo</t>
  </si>
  <si>
    <r>
      <t xml:space="preserve">Porcentaje de hombres y mujeres contratadas por niveles de estudios en la ciudad de Badajoz en Diciembre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</si>
  <si>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Diciembre de 2017 disgregado por Nivel de Estudios, Intervalo de Edad y Sexo.</t>
  </si>
  <si>
    <r>
      <t xml:space="preserve">Número de personas contratadas por grupos de edad y niveles de estudio en la ciudad de Badajoz en Diciembre de 2017.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</si>
  <si>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Diciembre de 2017 disgregado por Sectores de Actividad </t>
  </si>
  <si>
    <r>
      <t xml:space="preserve">Porcentaje de personas contratadas por sectores de actividad en la ciudad de Badajoz en Diciembre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</si>
  <si>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Diciembre de 2017 disgregadas por Sectores de Actividad, Intervalo de Edad y Sexo</t>
  </si>
  <si>
    <r>
      <t xml:space="preserve">Nº de personas contratadas por grupos de edad y sectores de actividad en la ciudad de Badajoz en Diciembre de 2017. </t>
    </r>
    <r>
      <rPr>
        <b/>
        <sz val="10"/>
        <color theme="1"/>
        <rFont val="Arial"/>
        <family val="2"/>
      </rPr>
      <t>Fuente</t>
    </r>
    <r>
      <rPr>
        <sz val="10"/>
        <color theme="1"/>
        <rFont val="Arial"/>
        <family val="2"/>
      </rPr>
      <t>: Elaboración propia a partir de datos del Observatorio del Empleo del SEXPE</t>
    </r>
  </si>
  <si>
    <t>Las 40 Ocupaciones más contratadas (Nº de Contratatos y Nº de Personas Contratadas) en Diciembre de 2017 disgregado por Sexo</t>
  </si>
  <si>
    <t>Las 40 Ocupaciones más contratadas (Nº de Personas Contratadas) en Diciembre de 2017 disgregado por Intervalo de Edad y Sexo</t>
  </si>
  <si>
    <t>Las 40 Ocupaciones más contratadas (Nº de Personas Contratadas) en Diciembre de 2017 disgregado por Sexo y su representatividad sobre el total de contratación.</t>
  </si>
  <si>
    <t>Nº de Personas Contratadas en Diciembre de 2017 disgregado por duración del contrato y Nivel de Estudios</t>
  </si>
  <si>
    <r>
      <t xml:space="preserve">Nº de personas contratadas por duración de los contratos y niveles de estudios en la ciudad de Badajoz en Diciembre de 2017.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</si>
  <si>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Diciembre de 2017 disgregado por Intervalo de Edad, Sexo y Duración del Contrato</t>
  </si>
  <si>
    <t>Primaria</t>
  </si>
  <si>
    <t>Bto</t>
  </si>
  <si>
    <t>FP GM</t>
  </si>
  <si>
    <t>FP GS</t>
  </si>
  <si>
    <t>Máster y Ddos</t>
  </si>
  <si>
    <t>Camareros asalariados</t>
  </si>
  <si>
    <t>Peones agrícolas (excepto en huertas, invernaderos, viveros y jardines)</t>
  </si>
  <si>
    <t>Vendedores en tiendas y almacenes</t>
  </si>
  <si>
    <t>Personal de limpieza de oficinas, hoteles y otros establecimientos similares</t>
  </si>
  <si>
    <t>Ayudantes de cocina</t>
  </si>
  <si>
    <t>Trabajadores de los cuidados personales a domicilio</t>
  </si>
  <si>
    <t>Empleados de servicios de correos (excepto empleados de mostrador)</t>
  </si>
  <si>
    <t>Cocineros asalariados</t>
  </si>
  <si>
    <t>Monitores de actividades recreativas y de entretenimiento</t>
  </si>
  <si>
    <t>Albañiles</t>
  </si>
  <si>
    <t>Empleados administrativos con tareas de atención al público no clasificado bajo otros epígrafes</t>
  </si>
  <si>
    <t>Peones de las industrias manufactureras</t>
  </si>
  <si>
    <t>Peones agrícolas en huertas, invernaderos, viveros y jardines</t>
  </si>
  <si>
    <t>Asistentes personales o personas de compañía</t>
  </si>
  <si>
    <t>Trabajadores cualificados en actividades agrícolas (excepto en huertas, invernaderos, viveros y jardines)</t>
  </si>
  <si>
    <t>Conductores asalariados de automóviles, taxis y furgonetas</t>
  </si>
  <si>
    <t>Auxiliares de enfermería de atención primaria</t>
  </si>
  <si>
    <t>Promotores de venta</t>
  </si>
  <si>
    <t>Grabadores de datos</t>
  </si>
  <si>
    <t>Peones del transporte de mercancías y descargadores</t>
  </si>
  <si>
    <t>Conductores asalariados de camiones</t>
  </si>
  <si>
    <t>Técnicos de grabación audiovisual</t>
  </si>
  <si>
    <t>Peluqueros</t>
  </si>
  <si>
    <t>Cajeros y taquilleros (excepto bancos)</t>
  </si>
  <si>
    <t>Vigilantes de seguridad y similares habilitados para ir armados</t>
  </si>
  <si>
    <t>Cuidadores de niños en guarderías y centros educativos</t>
  </si>
  <si>
    <t>Otras ocupaciones elementales</t>
  </si>
  <si>
    <t>Azafatos de tierra</t>
  </si>
  <si>
    <t>Empleados administrativos sin tareas de atención al público no clasificado bajo otros epígrafes</t>
  </si>
  <si>
    <t>Conductores de autobuses y tranvías</t>
  </si>
  <si>
    <t>Auxiliares de vigilante de seguridad y similares no habilitados para ir armados</t>
  </si>
  <si>
    <t>Empleados domésticos</t>
  </si>
  <si>
    <t>Tele operadores</t>
  </si>
  <si>
    <t>Trabajadores de los cuidados a las personas en servicios de salud no clasificados bajo otros epígrafes</t>
  </si>
  <si>
    <t>Auxiliares de enfermería hospitalaria</t>
  </si>
  <si>
    <t>Trabajadores de servicios personales no clasificados bajo otros epígrafes</t>
  </si>
  <si>
    <t>Peones forestales y de la caza</t>
  </si>
  <si>
    <t>Montadores y ensambladores no clasificados en otros epígrafes</t>
  </si>
  <si>
    <t>Actores</t>
  </si>
  <si>
    <t>Enfermeros no especializados</t>
  </si>
  <si>
    <t>Máster y Ddo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</si>
</sst>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8"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
      <sz val="11"/>
      <color rgb="FF000000"/>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33">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9" fillId="0" borderId="0" xfId="0" applyFont="1" applyAlignment="1">
      <alignment horizontal="left" wrapText="1"/>
    </xf>
    <xf numFmtId="0" fontId="3" fillId="0" borderId="0" xfId="0" applyFont="1" applyAlignment="1">
      <alignment horizontal="left" wrapText="1"/>
    </xf>
    <xf numFmtId="0" fontId="4" fillId="0" borderId="1" xfId="0" applyFont="1" applyBorder="1" applyAlignment="1">
      <alignment horizontal="center"/>
    </xf>
    <xf numFmtId="3" fontId="17" fillId="0" borderId="1" xfId="0" applyNumberFormat="1" applyFont="1" applyFill="1" applyBorder="1"/>
    <xf numFmtId="0" fontId="3" fillId="0" borderId="10" xfId="0" applyFont="1" applyBorder="1" applyAlignment="1"/>
    <xf numFmtId="3" fontId="17" fillId="0" borderId="0" xfId="0" applyNumberFormat="1" applyFont="1" applyFill="1" applyBorder="1"/>
    <xf numFmtId="3" fontId="12" fillId="0" borderId="0" xfId="0" applyNumberFormat="1" applyFont="1" applyFill="1" applyBorder="1"/>
    <xf numFmtId="0" fontId="3" fillId="0" borderId="0" xfId="0" applyFont="1" applyAlignment="1">
      <alignment wrapText="1"/>
    </xf>
    <xf numFmtId="0" fontId="0" fillId="0" borderId="0" xfId="0" applyAlignment="1"/>
    <xf numFmtId="3" fontId="0" fillId="0" borderId="0" xfId="0" applyNumberFormat="1"/>
    <xf numFmtId="3" fontId="1" fillId="0" borderId="1" xfId="0" applyNumberFormat="1" applyFont="1" applyFill="1" applyBorder="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xf numFmtId="3" fontId="5" fillId="0" borderId="1" xfId="0" applyNumberFormat="1" applyFont="1" applyBorder="1" applyAlignment="1">
      <alignment horizontal="center"/>
    </xf>
    <xf numFmtId="49" fontId="4" fillId="0" borderId="8" xfId="0" applyNumberFormat="1" applyFont="1" applyBorder="1" applyAlignment="1">
      <alignment horizontal="center"/>
    </xf>
    <xf numFmtId="49" fontId="4" fillId="0" borderId="1" xfId="0" applyNumberFormat="1" applyFont="1" applyBorder="1" applyAlignment="1">
      <alignment horizontal="center" vertical="center" wrapText="1"/>
    </xf>
    <xf numFmtId="0" fontId="4" fillId="0" borderId="11" xfId="0" applyFont="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9" fillId="0" borderId="0" xfId="0" applyFont="1" applyAlignment="1">
      <alignment horizontal="center" wrapText="1"/>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pt idx="80">
                  <c:v>3714</c:v>
                </c:pt>
                <c:pt idx="81">
                  <c:v>3103</c:v>
                </c:pt>
                <c:pt idx="82">
                  <c:v>2747</c:v>
                </c:pt>
                <c:pt idx="83">
                  <c:v>2548</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pt idx="80">
                  <c:v>2817</c:v>
                </c:pt>
                <c:pt idx="81">
                  <c:v>2493</c:v>
                </c:pt>
                <c:pt idx="82">
                  <c:v>2101</c:v>
                </c:pt>
                <c:pt idx="83">
                  <c:v>2123</c:v>
                </c:pt>
              </c:numCache>
            </c:numRef>
          </c:val>
        </c:ser>
        <c:dLbls>
          <c:showLegendKey val="0"/>
          <c:showVal val="0"/>
          <c:showCatName val="0"/>
          <c:showSerName val="0"/>
          <c:showPercent val="0"/>
          <c:showBubbleSize val="0"/>
        </c:dLbls>
        <c:gapWidth val="50"/>
        <c:overlap val="100"/>
        <c:axId val="168580232"/>
        <c:axId val="168581800"/>
      </c:barChart>
      <c:dateAx>
        <c:axId val="168580232"/>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168581800"/>
        <c:crosses val="autoZero"/>
        <c:auto val="1"/>
        <c:lblOffset val="100"/>
        <c:baseTimeUnit val="months"/>
      </c:dateAx>
      <c:valAx>
        <c:axId val="168581800"/>
        <c:scaling>
          <c:orientation val="minMax"/>
          <c:max val="80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168580232"/>
        <c:crosses val="autoZero"/>
        <c:crossBetween val="between"/>
      </c:valAx>
      <c:spPr>
        <a:noFill/>
        <a:ln>
          <a:noFill/>
        </a:ln>
        <a:effectLst/>
      </c:spPr>
    </c:plotArea>
    <c:legend>
      <c:legendPos val="b"/>
      <c:layout>
        <c:manualLayout>
          <c:xMode val="edge"/>
          <c:yMode val="edge"/>
          <c:x val="0.40874981290040407"/>
          <c:y val="3.1583070498715976E-2"/>
          <c:w val="0.20651987749024822"/>
          <c:h val="6.97848048665844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1158756197142024"/>
          <c:w val="0.87278285401490607"/>
          <c:h val="0.80911490230387872"/>
        </c:manualLayout>
      </c:layout>
      <c:barChart>
        <c:barDir val="bar"/>
        <c:grouping val="stacked"/>
        <c:varyColors val="0"/>
        <c:ser>
          <c:idx val="0"/>
          <c:order val="0"/>
          <c:tx>
            <c:strRef>
              <c:f>'Contratadas Sexo-Edad'!$H$9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1.4638226683396068E-2</c:v>
                </c:pt>
                <c:pt idx="1">
                  <c:v>8.1974069427017987E-2</c:v>
                </c:pt>
                <c:pt idx="2">
                  <c:v>0.10602258469259725</c:v>
                </c:pt>
                <c:pt idx="3">
                  <c:v>7.7373483897950651E-2</c:v>
                </c:pt>
                <c:pt idx="4">
                  <c:v>6.2944374738603093E-2</c:v>
                </c:pt>
                <c:pt idx="5">
                  <c:v>6.148055207026349E-2</c:v>
                </c:pt>
                <c:pt idx="6">
                  <c:v>5.2070263488080304E-2</c:v>
                </c:pt>
                <c:pt idx="7">
                  <c:v>4.8306148055207027E-2</c:v>
                </c:pt>
                <c:pt idx="8">
                  <c:v>3.1785863655374322E-2</c:v>
                </c:pt>
                <c:pt idx="9">
                  <c:v>1.150146382266834E-2</c:v>
                </c:pt>
              </c:numCache>
            </c:numRef>
          </c:val>
        </c:ser>
        <c:ser>
          <c:idx val="1"/>
          <c:order val="1"/>
          <c:tx>
            <c:strRef>
              <c:f>'Contratadas Sexo-Edad'!$J$9</c:f>
              <c:strCache>
                <c:ptCount val="1"/>
                <c:pt idx="0">
                  <c:v>% Mujeres</c:v>
                </c:pt>
              </c:strCache>
            </c:strRef>
          </c:tx>
          <c:spPr>
            <a:solidFill>
              <a:schemeClr val="accent3">
                <a:alpha val="70000"/>
              </a:schemeClr>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9.8285236302802174E-3</c:v>
                </c:pt>
                <c:pt idx="1">
                  <c:v>6.9427017984107067E-2</c:v>
                </c:pt>
                <c:pt idx="2">
                  <c:v>9.7030531158511082E-2</c:v>
                </c:pt>
                <c:pt idx="3">
                  <c:v>7.0263488080301126E-2</c:v>
                </c:pt>
                <c:pt idx="4">
                  <c:v>5.6879966541196154E-2</c:v>
                </c:pt>
                <c:pt idx="5">
                  <c:v>5.2070263488080304E-2</c:v>
                </c:pt>
                <c:pt idx="6">
                  <c:v>3.9104976997072355E-2</c:v>
                </c:pt>
                <c:pt idx="7">
                  <c:v>3.6595566708490172E-2</c:v>
                </c:pt>
                <c:pt idx="8">
                  <c:v>1.547469677959013E-2</c:v>
                </c:pt>
                <c:pt idx="9">
                  <c:v>5.2279381012128815E-3</c:v>
                </c:pt>
              </c:numCache>
            </c:numRef>
          </c:val>
        </c:ser>
        <c:dLbls>
          <c:showLegendKey val="0"/>
          <c:showVal val="0"/>
          <c:showCatName val="0"/>
          <c:showSerName val="0"/>
          <c:showPercent val="0"/>
          <c:showBubbleSize val="0"/>
        </c:dLbls>
        <c:gapWidth val="50"/>
        <c:overlap val="100"/>
        <c:axId val="168581016"/>
        <c:axId val="168579056"/>
      </c:barChart>
      <c:catAx>
        <c:axId val="168581016"/>
        <c:scaling>
          <c:orientation val="minMax"/>
        </c:scaling>
        <c:delete val="0"/>
        <c:axPos val="l"/>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168579056"/>
        <c:crosses val="autoZero"/>
        <c:auto val="1"/>
        <c:lblAlgn val="ctr"/>
        <c:lblOffset val="100"/>
        <c:noMultiLvlLbl val="0"/>
      </c:catAx>
      <c:valAx>
        <c:axId val="16857905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168581016"/>
        <c:crosses val="autoZero"/>
        <c:crossBetween val="between"/>
        <c:majorUnit val="2.0000000000000004E-2"/>
      </c:valAx>
      <c:spPr>
        <a:noFill/>
        <a:ln>
          <a:noFill/>
        </a:ln>
        <a:effectLst/>
      </c:spPr>
    </c:plotArea>
    <c:legend>
      <c:legendPos val="b"/>
      <c:layout>
        <c:manualLayout>
          <c:xMode val="edge"/>
          <c:yMode val="edge"/>
          <c:x val="0.3807033746450143"/>
          <c:y val="5.2077865266841224E-3"/>
          <c:w val="0.31500460838117167"/>
          <c:h val="7.46879556722076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0289389067524116"/>
          <c:w val="0.8886984590635848"/>
          <c:h val="0.73121705445983243"/>
        </c:manualLayout>
      </c:layout>
      <c:barChart>
        <c:barDir val="col"/>
        <c:grouping val="stacked"/>
        <c:varyColors val="0"/>
        <c:ser>
          <c:idx val="0"/>
          <c:order val="0"/>
          <c:tx>
            <c:strRef>
              <c:f>'Contratos Estudios-Sexo'!$H$9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Primaria</c:v>
                </c:pt>
                <c:pt idx="2">
                  <c:v>E.S.O.</c:v>
                </c:pt>
                <c:pt idx="3">
                  <c:v>Bto</c:v>
                </c:pt>
                <c:pt idx="4">
                  <c:v>FP GM</c:v>
                </c:pt>
                <c:pt idx="5">
                  <c:v>FP GS</c:v>
                </c:pt>
                <c:pt idx="6">
                  <c:v>Grado</c:v>
                </c:pt>
                <c:pt idx="7">
                  <c:v>Máster y Ddos</c:v>
                </c:pt>
              </c:strCache>
            </c:strRef>
          </c:cat>
          <c:val>
            <c:numRef>
              <c:f>'Contratos Estudios-Sexo'!$H$10:$H$17</c:f>
              <c:numCache>
                <c:formatCode>0.00%</c:formatCode>
                <c:ptCount val="8"/>
                <c:pt idx="0">
                  <c:v>3.7170986538075143E-2</c:v>
                </c:pt>
                <c:pt idx="1">
                  <c:v>0.1523005826803295</c:v>
                </c:pt>
                <c:pt idx="2">
                  <c:v>0.25296363271046818</c:v>
                </c:pt>
                <c:pt idx="3">
                  <c:v>5.7866184448462928E-2</c:v>
                </c:pt>
                <c:pt idx="4">
                  <c:v>1.4667470363672896E-2</c:v>
                </c:pt>
                <c:pt idx="5">
                  <c:v>1.2457303596544103E-2</c:v>
                </c:pt>
                <c:pt idx="6">
                  <c:v>1.1251758087201125E-2</c:v>
                </c:pt>
                <c:pt idx="7">
                  <c:v>9.6443640747438213E-3</c:v>
                </c:pt>
              </c:numCache>
            </c:numRef>
          </c:val>
        </c:ser>
        <c:ser>
          <c:idx val="1"/>
          <c:order val="1"/>
          <c:tx>
            <c:strRef>
              <c:f>'Contratos Estudios-Sexo'!$J$9</c:f>
              <c:strCache>
                <c:ptCount val="1"/>
                <c:pt idx="0">
                  <c:v>% Mujeres</c:v>
                </c:pt>
              </c:strCache>
            </c:strRef>
          </c:tx>
          <c:spPr>
            <a:solidFill>
              <a:schemeClr val="accent3">
                <a:alpha val="70000"/>
              </a:schemeClr>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Primaria</c:v>
                </c:pt>
                <c:pt idx="2">
                  <c:v>E.S.O.</c:v>
                </c:pt>
                <c:pt idx="3">
                  <c:v>Bto</c:v>
                </c:pt>
                <c:pt idx="4">
                  <c:v>FP GM</c:v>
                </c:pt>
                <c:pt idx="5">
                  <c:v>FP GS</c:v>
                </c:pt>
                <c:pt idx="6">
                  <c:v>Grado</c:v>
                </c:pt>
                <c:pt idx="7">
                  <c:v>Máster y Ddos</c:v>
                </c:pt>
              </c:strCache>
            </c:strRef>
          </c:cat>
          <c:val>
            <c:numRef>
              <c:f>'Contratos Estudios-Sexo'!$J$10:$J$17</c:f>
              <c:numCache>
                <c:formatCode>0.00%</c:formatCode>
                <c:ptCount val="8"/>
                <c:pt idx="0">
                  <c:v>2.2905364677516575E-2</c:v>
                </c:pt>
                <c:pt idx="1">
                  <c:v>0.12557765722322684</c:v>
                </c:pt>
                <c:pt idx="2">
                  <c:v>0.17179023508137431</c:v>
                </c:pt>
                <c:pt idx="3">
                  <c:v>5.5656017681334137E-2</c:v>
                </c:pt>
                <c:pt idx="4">
                  <c:v>1.62748643761302E-2</c:v>
                </c:pt>
                <c:pt idx="5">
                  <c:v>1.285915209965843E-2</c:v>
                </c:pt>
                <c:pt idx="6">
                  <c:v>3.074141048824593E-2</c:v>
                </c:pt>
                <c:pt idx="7">
                  <c:v>1.5873015873015872E-2</c:v>
                </c:pt>
              </c:numCache>
            </c:numRef>
          </c:val>
        </c:ser>
        <c:dLbls>
          <c:showLegendKey val="0"/>
          <c:showVal val="0"/>
          <c:showCatName val="0"/>
          <c:showSerName val="0"/>
          <c:showPercent val="0"/>
          <c:showBubbleSize val="0"/>
        </c:dLbls>
        <c:gapWidth val="50"/>
        <c:overlap val="100"/>
        <c:axId val="168582192"/>
        <c:axId val="168580624"/>
      </c:barChart>
      <c:catAx>
        <c:axId val="168582192"/>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168580624"/>
        <c:crosses val="autoZero"/>
        <c:auto val="1"/>
        <c:lblAlgn val="ctr"/>
        <c:lblOffset val="100"/>
        <c:noMultiLvlLbl val="0"/>
      </c:catAx>
      <c:valAx>
        <c:axId val="168580624"/>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168582192"/>
        <c:crosses val="autoZero"/>
        <c:crossBetween val="between"/>
      </c:valAx>
      <c:spPr>
        <a:noFill/>
        <a:ln>
          <a:noFill/>
        </a:ln>
        <a:effectLst/>
      </c:spPr>
    </c:plotArea>
    <c:legend>
      <c:legendPos val="b"/>
      <c:layout>
        <c:manualLayout>
          <c:xMode val="edge"/>
          <c:yMode val="edge"/>
          <c:x val="0.36058731232636138"/>
          <c:y val="1.4468947008633565E-2"/>
          <c:w val="0.32306688354997676"/>
          <c:h val="6.91644091112405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8</c:v>
                </c:pt>
                <c:pt idx="1">
                  <c:v>36</c:v>
                </c:pt>
                <c:pt idx="2">
                  <c:v>59</c:v>
                </c:pt>
                <c:pt idx="3">
                  <c:v>41</c:v>
                </c:pt>
                <c:pt idx="4">
                  <c:v>44</c:v>
                </c:pt>
                <c:pt idx="5">
                  <c:v>30</c:v>
                </c:pt>
                <c:pt idx="6">
                  <c:v>33</c:v>
                </c:pt>
                <c:pt idx="7">
                  <c:v>19</c:v>
                </c:pt>
                <c:pt idx="8">
                  <c:v>24</c:v>
                </c:pt>
                <c:pt idx="9">
                  <c:v>6</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47</c:v>
                </c:pt>
                <c:pt idx="1">
                  <c:v>219</c:v>
                </c:pt>
                <c:pt idx="2">
                  <c:v>240</c:v>
                </c:pt>
                <c:pt idx="3">
                  <c:v>187</c:v>
                </c:pt>
                <c:pt idx="4">
                  <c:v>171</c:v>
                </c:pt>
                <c:pt idx="5">
                  <c:v>167</c:v>
                </c:pt>
                <c:pt idx="6">
                  <c:v>118</c:v>
                </c:pt>
                <c:pt idx="7">
                  <c:v>127</c:v>
                </c:pt>
                <c:pt idx="8">
                  <c:v>73</c:v>
                </c:pt>
                <c:pt idx="9">
                  <c:v>38</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48</c:v>
                </c:pt>
                <c:pt idx="1">
                  <c:v>284</c:v>
                </c:pt>
                <c:pt idx="2">
                  <c:v>353</c:v>
                </c:pt>
                <c:pt idx="3">
                  <c:v>302</c:v>
                </c:pt>
                <c:pt idx="4">
                  <c:v>235</c:v>
                </c:pt>
                <c:pt idx="5">
                  <c:v>267</c:v>
                </c:pt>
                <c:pt idx="6">
                  <c:v>235</c:v>
                </c:pt>
                <c:pt idx="7">
                  <c:v>235</c:v>
                </c:pt>
                <c:pt idx="8">
                  <c:v>115</c:v>
                </c:pt>
                <c:pt idx="9">
                  <c:v>44</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11</c:v>
                </c:pt>
                <c:pt idx="1">
                  <c:v>106</c:v>
                </c:pt>
                <c:pt idx="2">
                  <c:v>148</c:v>
                </c:pt>
                <c:pt idx="3">
                  <c:v>89</c:v>
                </c:pt>
                <c:pt idx="4">
                  <c:v>86</c:v>
                </c:pt>
                <c:pt idx="5">
                  <c:v>56</c:v>
                </c:pt>
                <c:pt idx="6">
                  <c:v>31</c:v>
                </c:pt>
                <c:pt idx="7">
                  <c:v>28</c:v>
                </c:pt>
                <c:pt idx="8">
                  <c:v>10</c:v>
                </c:pt>
                <c:pt idx="9">
                  <c:v>0</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1</c:v>
                </c:pt>
                <c:pt idx="1">
                  <c:v>28</c:v>
                </c:pt>
                <c:pt idx="2">
                  <c:v>42</c:v>
                </c:pt>
                <c:pt idx="3">
                  <c:v>32</c:v>
                </c:pt>
                <c:pt idx="4">
                  <c:v>18</c:v>
                </c:pt>
                <c:pt idx="5">
                  <c:v>16</c:v>
                </c:pt>
                <c:pt idx="6">
                  <c:v>9</c:v>
                </c:pt>
                <c:pt idx="7">
                  <c:v>6</c:v>
                </c:pt>
                <c:pt idx="8">
                  <c:v>3</c:v>
                </c:pt>
                <c:pt idx="9">
                  <c:v>0</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2</c:v>
                </c:pt>
                <c:pt idx="1">
                  <c:v>31</c:v>
                </c:pt>
                <c:pt idx="2">
                  <c:v>40</c:v>
                </c:pt>
                <c:pt idx="3">
                  <c:v>21</c:v>
                </c:pt>
                <c:pt idx="4">
                  <c:v>11</c:v>
                </c:pt>
                <c:pt idx="5">
                  <c:v>11</c:v>
                </c:pt>
                <c:pt idx="6">
                  <c:v>6</c:v>
                </c:pt>
                <c:pt idx="7">
                  <c:v>0</c:v>
                </c:pt>
                <c:pt idx="8">
                  <c:v>4</c:v>
                </c:pt>
                <c:pt idx="9">
                  <c:v>0</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3</c:v>
                </c:pt>
                <c:pt idx="1">
                  <c:v>33</c:v>
                </c:pt>
                <c:pt idx="2">
                  <c:v>89</c:v>
                </c:pt>
                <c:pt idx="3">
                  <c:v>30</c:v>
                </c:pt>
                <c:pt idx="4">
                  <c:v>22</c:v>
                </c:pt>
                <c:pt idx="5">
                  <c:v>17</c:v>
                </c:pt>
                <c:pt idx="6">
                  <c:v>8</c:v>
                </c:pt>
                <c:pt idx="7">
                  <c:v>3</c:v>
                </c:pt>
                <c:pt idx="8">
                  <c:v>2</c:v>
                </c:pt>
                <c:pt idx="9">
                  <c:v>2</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10</c:v>
                </c:pt>
                <c:pt idx="2">
                  <c:v>36</c:v>
                </c:pt>
                <c:pt idx="3">
                  <c:v>31</c:v>
                </c:pt>
                <c:pt idx="4">
                  <c:v>18</c:v>
                </c:pt>
                <c:pt idx="5">
                  <c:v>15</c:v>
                </c:pt>
                <c:pt idx="6">
                  <c:v>12</c:v>
                </c:pt>
                <c:pt idx="7">
                  <c:v>2</c:v>
                </c:pt>
                <c:pt idx="8">
                  <c:v>2</c:v>
                </c:pt>
                <c:pt idx="9">
                  <c:v>1</c:v>
                </c:pt>
              </c:numCache>
            </c:numRef>
          </c:val>
          <c:smooth val="0"/>
        </c:ser>
        <c:dLbls>
          <c:showLegendKey val="0"/>
          <c:showVal val="0"/>
          <c:showCatName val="0"/>
          <c:showSerName val="0"/>
          <c:showPercent val="0"/>
          <c:showBubbleSize val="0"/>
        </c:dLbls>
        <c:smooth val="0"/>
        <c:axId val="676776296"/>
        <c:axId val="676775120"/>
      </c:lineChart>
      <c:catAx>
        <c:axId val="67677629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76775120"/>
        <c:crosses val="autoZero"/>
        <c:auto val="1"/>
        <c:lblAlgn val="ctr"/>
        <c:lblOffset val="100"/>
        <c:noMultiLvlLbl val="0"/>
      </c:catAx>
      <c:valAx>
        <c:axId val="67677512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76776296"/>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1110</c:v>
                </c:pt>
                <c:pt idx="1">
                  <c:v>176</c:v>
                </c:pt>
                <c:pt idx="2">
                  <c:v>239</c:v>
                </c:pt>
                <c:pt idx="3" formatCode="#,##0">
                  <c:v>3011</c:v>
                </c:pt>
                <c:pt idx="4">
                  <c:v>319</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2777777777777777"/>
          <c:y val="8.8541119860017448E-2"/>
          <c:w val="0.35833333333333334"/>
          <c:h val="0.883681102362204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Eras Demi ITC" panose="020B08050305040208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35</c:v>
                </c:pt>
                <c:pt idx="1">
                  <c:v>145</c:v>
                </c:pt>
                <c:pt idx="2">
                  <c:v>184</c:v>
                </c:pt>
                <c:pt idx="3">
                  <c:v>130</c:v>
                </c:pt>
                <c:pt idx="4">
                  <c:v>112</c:v>
                </c:pt>
                <c:pt idx="5">
                  <c:v>111</c:v>
                </c:pt>
                <c:pt idx="6">
                  <c:v>136</c:v>
                </c:pt>
                <c:pt idx="7">
                  <c:v>128</c:v>
                </c:pt>
                <c:pt idx="8">
                  <c:v>93</c:v>
                </c:pt>
                <c:pt idx="9">
                  <c:v>36</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1</c:v>
                </c:pt>
                <c:pt idx="1">
                  <c:v>22</c:v>
                </c:pt>
                <c:pt idx="2">
                  <c:v>49</c:v>
                </c:pt>
                <c:pt idx="3">
                  <c:v>32</c:v>
                </c:pt>
                <c:pt idx="4">
                  <c:v>15</c:v>
                </c:pt>
                <c:pt idx="5">
                  <c:v>19</c:v>
                </c:pt>
                <c:pt idx="6">
                  <c:v>15</c:v>
                </c:pt>
                <c:pt idx="7">
                  <c:v>14</c:v>
                </c:pt>
                <c:pt idx="8">
                  <c:v>8</c:v>
                </c:pt>
                <c:pt idx="9">
                  <c:v>1</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1</c:v>
                </c:pt>
                <c:pt idx="1">
                  <c:v>11</c:v>
                </c:pt>
                <c:pt idx="2">
                  <c:v>20</c:v>
                </c:pt>
                <c:pt idx="3">
                  <c:v>44</c:v>
                </c:pt>
                <c:pt idx="4">
                  <c:v>32</c:v>
                </c:pt>
                <c:pt idx="5">
                  <c:v>49</c:v>
                </c:pt>
                <c:pt idx="6">
                  <c:v>29</c:v>
                </c:pt>
                <c:pt idx="7">
                  <c:v>31</c:v>
                </c:pt>
                <c:pt idx="8">
                  <c:v>18</c:v>
                </c:pt>
                <c:pt idx="9">
                  <c:v>4</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74</c:v>
                </c:pt>
                <c:pt idx="1">
                  <c:v>532</c:v>
                </c:pt>
                <c:pt idx="2">
                  <c:v>692</c:v>
                </c:pt>
                <c:pt idx="3">
                  <c:v>476</c:v>
                </c:pt>
                <c:pt idx="4">
                  <c:v>376</c:v>
                </c:pt>
                <c:pt idx="5">
                  <c:v>325</c:v>
                </c:pt>
                <c:pt idx="6">
                  <c:v>212</c:v>
                </c:pt>
                <c:pt idx="7">
                  <c:v>201</c:v>
                </c:pt>
                <c:pt idx="8">
                  <c:v>90</c:v>
                </c:pt>
                <c:pt idx="9">
                  <c:v>33</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7</c:v>
                </c:pt>
                <c:pt idx="1">
                  <c:v>28</c:v>
                </c:pt>
                <c:pt idx="2">
                  <c:v>44</c:v>
                </c:pt>
                <c:pt idx="3">
                  <c:v>35</c:v>
                </c:pt>
                <c:pt idx="4">
                  <c:v>48</c:v>
                </c:pt>
                <c:pt idx="5">
                  <c:v>51</c:v>
                </c:pt>
                <c:pt idx="6">
                  <c:v>47</c:v>
                </c:pt>
                <c:pt idx="7">
                  <c:v>34</c:v>
                </c:pt>
                <c:pt idx="8">
                  <c:v>18</c:v>
                </c:pt>
                <c:pt idx="9">
                  <c:v>7</c:v>
                </c:pt>
              </c:numCache>
            </c:numRef>
          </c:val>
          <c:smooth val="0"/>
        </c:ser>
        <c:dLbls>
          <c:showLegendKey val="0"/>
          <c:showVal val="0"/>
          <c:showCatName val="0"/>
          <c:showSerName val="0"/>
          <c:showPercent val="0"/>
          <c:showBubbleSize val="0"/>
        </c:dLbls>
        <c:smooth val="0"/>
        <c:axId val="676776688"/>
        <c:axId val="676777080"/>
      </c:lineChart>
      <c:catAx>
        <c:axId val="6767766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none" spc="0" normalizeH="0" baseline="0">
                <a:solidFill>
                  <a:schemeClr val="tx1">
                    <a:lumMod val="65000"/>
                    <a:lumOff val="35000"/>
                  </a:schemeClr>
                </a:solidFill>
                <a:latin typeface="Eras Demi ITC" panose="020B0805030504020804" pitchFamily="34" charset="0"/>
                <a:ea typeface="+mn-ea"/>
                <a:cs typeface="+mn-cs"/>
              </a:defRPr>
            </a:pPr>
            <a:endParaRPr lang="es-ES"/>
          </a:p>
        </c:txPr>
        <c:crossAx val="676777080"/>
        <c:crosses val="autoZero"/>
        <c:auto val="1"/>
        <c:lblAlgn val="ctr"/>
        <c:lblOffset val="100"/>
        <c:noMultiLvlLbl val="0"/>
      </c:catAx>
      <c:valAx>
        <c:axId val="67677708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76776688"/>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Máster y Ddo</c:v>
                </c:pt>
              </c:strCache>
            </c:strRef>
          </c:cat>
          <c:val>
            <c:numRef>
              <c:f>'Duración Contratos-Estudios'!$B$9:$I$9</c:f>
              <c:numCache>
                <c:formatCode>#,##0;\(#,##0\)</c:formatCode>
                <c:ptCount val="8"/>
                <c:pt idx="0">
                  <c:v>99</c:v>
                </c:pt>
                <c:pt idx="1">
                  <c:v>645</c:v>
                </c:pt>
                <c:pt idx="2">
                  <c:v>1266</c:v>
                </c:pt>
                <c:pt idx="3">
                  <c:v>290</c:v>
                </c:pt>
                <c:pt idx="4">
                  <c:v>72</c:v>
                </c:pt>
                <c:pt idx="5">
                  <c:v>56</c:v>
                </c:pt>
                <c:pt idx="6">
                  <c:v>81</c:v>
                </c:pt>
                <c:pt idx="7">
                  <c:v>49</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Máster y Ddo</c:v>
                </c:pt>
              </c:strCache>
            </c:strRef>
          </c:cat>
          <c:val>
            <c:numRef>
              <c:f>'Duración Contratos-Estudios'!$B$10:$I$10</c:f>
              <c:numCache>
                <c:formatCode>#,##0;\(#,##0\)</c:formatCode>
                <c:ptCount val="8"/>
                <c:pt idx="0">
                  <c:v>18</c:v>
                </c:pt>
                <c:pt idx="1">
                  <c:v>127</c:v>
                </c:pt>
                <c:pt idx="2">
                  <c:v>157</c:v>
                </c:pt>
                <c:pt idx="3">
                  <c:v>103</c:v>
                </c:pt>
                <c:pt idx="4">
                  <c:v>29</c:v>
                </c:pt>
                <c:pt idx="5">
                  <c:v>21</c:v>
                </c:pt>
                <c:pt idx="6">
                  <c:v>15</c:v>
                </c:pt>
                <c:pt idx="7">
                  <c:v>3</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Máster y Ddo</c:v>
                </c:pt>
              </c:strCache>
            </c:strRef>
          </c:cat>
          <c:val>
            <c:numRef>
              <c:f>'Duración Contratos-Estudios'!$B$11:$I$11</c:f>
              <c:numCache>
                <c:formatCode>#,##0;\(#,##0\)</c:formatCode>
                <c:ptCount val="8"/>
                <c:pt idx="0">
                  <c:v>4</c:v>
                </c:pt>
                <c:pt idx="1">
                  <c:v>18</c:v>
                </c:pt>
                <c:pt idx="2">
                  <c:v>21</c:v>
                </c:pt>
                <c:pt idx="3">
                  <c:v>9</c:v>
                </c:pt>
                <c:pt idx="4">
                  <c:v>4</c:v>
                </c:pt>
                <c:pt idx="5">
                  <c:v>0</c:v>
                </c:pt>
                <c:pt idx="6">
                  <c:v>1</c:v>
                </c:pt>
                <c:pt idx="7">
                  <c:v>4</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Máster y Ddo</c:v>
                </c:pt>
              </c:strCache>
            </c:strRef>
          </c:cat>
          <c:val>
            <c:numRef>
              <c:f>'Duración Contratos-Estudios'!$B$12:$I$12</c:f>
              <c:numCache>
                <c:formatCode>#,##0;\(#,##0\)</c:formatCode>
                <c:ptCount val="8"/>
                <c:pt idx="0">
                  <c:v>10</c:v>
                </c:pt>
                <c:pt idx="1">
                  <c:v>204</c:v>
                </c:pt>
                <c:pt idx="2">
                  <c:v>104</c:v>
                </c:pt>
                <c:pt idx="3">
                  <c:v>34</c:v>
                </c:pt>
                <c:pt idx="4">
                  <c:v>12</c:v>
                </c:pt>
                <c:pt idx="5">
                  <c:v>9</c:v>
                </c:pt>
                <c:pt idx="6">
                  <c:v>34</c:v>
                </c:pt>
                <c:pt idx="7">
                  <c:v>26</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Máster y Ddo</c:v>
                </c:pt>
              </c:strCache>
            </c:strRef>
          </c:cat>
          <c:val>
            <c:numRef>
              <c:f>'Duración Contratos-Estudios'!$B$13:$I$13</c:f>
              <c:numCache>
                <c:formatCode>#,##0;\(#,##0\)</c:formatCode>
                <c:ptCount val="8"/>
                <c:pt idx="0">
                  <c:v>0</c:v>
                </c:pt>
                <c:pt idx="1">
                  <c:v>5</c:v>
                </c:pt>
                <c:pt idx="2">
                  <c:v>2</c:v>
                </c:pt>
                <c:pt idx="3">
                  <c:v>2</c:v>
                </c:pt>
                <c:pt idx="4">
                  <c:v>0</c:v>
                </c:pt>
                <c:pt idx="5">
                  <c:v>0</c:v>
                </c:pt>
                <c:pt idx="6">
                  <c:v>7</c:v>
                </c:pt>
                <c:pt idx="7">
                  <c:v>4</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Primaria</c:v>
                </c:pt>
                <c:pt idx="2">
                  <c:v>E.S.O. </c:v>
                </c:pt>
                <c:pt idx="3">
                  <c:v>Bto</c:v>
                </c:pt>
                <c:pt idx="4">
                  <c:v>FP GM</c:v>
                </c:pt>
                <c:pt idx="5">
                  <c:v>FP GS</c:v>
                </c:pt>
                <c:pt idx="6">
                  <c:v>Grado</c:v>
                </c:pt>
                <c:pt idx="7">
                  <c:v>Máster y Ddo</c:v>
                </c:pt>
              </c:strCache>
            </c:strRef>
          </c:cat>
          <c:val>
            <c:numRef>
              <c:f>'Duración Contratos-Estudios'!$B$14:$I$14</c:f>
              <c:numCache>
                <c:formatCode>#,##0;\(#,##0\)</c:formatCode>
                <c:ptCount val="8"/>
                <c:pt idx="0">
                  <c:v>173</c:v>
                </c:pt>
                <c:pt idx="1">
                  <c:v>423</c:v>
                </c:pt>
                <c:pt idx="2">
                  <c:v>611</c:v>
                </c:pt>
                <c:pt idx="3">
                  <c:v>132</c:v>
                </c:pt>
                <c:pt idx="4">
                  <c:v>42</c:v>
                </c:pt>
                <c:pt idx="5">
                  <c:v>42</c:v>
                </c:pt>
                <c:pt idx="6">
                  <c:v>77</c:v>
                </c:pt>
                <c:pt idx="7">
                  <c:v>42</c:v>
                </c:pt>
              </c:numCache>
            </c:numRef>
          </c:val>
          <c:smooth val="0"/>
        </c:ser>
        <c:dLbls>
          <c:showLegendKey val="0"/>
          <c:showVal val="0"/>
          <c:showCatName val="0"/>
          <c:showSerName val="0"/>
          <c:showPercent val="0"/>
          <c:showBubbleSize val="0"/>
        </c:dLbls>
        <c:smooth val="0"/>
        <c:axId val="676774336"/>
        <c:axId val="676774728"/>
      </c:lineChart>
      <c:catAx>
        <c:axId val="67677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Eras Demi ITC" panose="020B0805030504020804" pitchFamily="34" charset="0"/>
                <a:ea typeface="+mn-ea"/>
                <a:cs typeface="+mn-cs"/>
              </a:defRPr>
            </a:pPr>
            <a:endParaRPr lang="es-ES"/>
          </a:p>
        </c:txPr>
        <c:crossAx val="676774728"/>
        <c:crosses val="autoZero"/>
        <c:auto val="1"/>
        <c:lblAlgn val="ctr"/>
        <c:lblOffset val="100"/>
        <c:noMultiLvlLbl val="0"/>
      </c:catAx>
      <c:valAx>
        <c:axId val="67677472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76774336"/>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0.58946782498061745</c:v>
                </c:pt>
                <c:pt idx="1">
                  <c:v>0.53990733786912759</c:v>
                </c:pt>
                <c:pt idx="2">
                  <c:v>0.53899389962103705</c:v>
                </c:pt>
                <c:pt idx="3">
                  <c:v>0.5395725193856995</c:v>
                </c:pt>
                <c:pt idx="4">
                  <c:v>0.60188610454665481</c:v>
                </c:pt>
              </c:numCache>
            </c:numRef>
          </c:val>
        </c:ser>
        <c:dLbls>
          <c:showLegendKey val="0"/>
          <c:showVal val="0"/>
          <c:showCatName val="0"/>
          <c:showSerName val="0"/>
          <c:showPercent val="0"/>
          <c:showBubbleSize val="0"/>
        </c:dLbls>
        <c:gapWidth val="199"/>
        <c:axId val="477142048"/>
        <c:axId val="477140872"/>
      </c:barChart>
      <c:catAx>
        <c:axId val="47714204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Eras Demi ITC" panose="020B0805030504020804" pitchFamily="34" charset="0"/>
                <a:ea typeface="+mn-ea"/>
                <a:cs typeface="+mn-cs"/>
              </a:defRPr>
            </a:pPr>
            <a:endParaRPr lang="es-ES"/>
          </a:p>
        </c:txPr>
        <c:crossAx val="477140872"/>
        <c:crosses val="autoZero"/>
        <c:auto val="1"/>
        <c:lblAlgn val="ctr"/>
        <c:lblOffset val="100"/>
        <c:noMultiLvlLbl val="0"/>
      </c:catAx>
      <c:valAx>
        <c:axId val="477140872"/>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7714204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0.80677525967894237</c:v>
                </c:pt>
                <c:pt idx="1">
                  <c:v>2.7047079455011468E-2</c:v>
                </c:pt>
                <c:pt idx="2">
                  <c:v>2.3404829353837853E-2</c:v>
                </c:pt>
                <c:pt idx="3">
                  <c:v>0.14277283151220829</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0457227138643066"/>
          <c:y val="1.7373909342413278E-2"/>
          <c:w val="0.38672566371681416"/>
          <c:h val="0.951738059769555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23</xdr:row>
      <xdr:rowOff>76200</xdr:rowOff>
    </xdr:from>
    <xdr:to>
      <xdr:col>11</xdr:col>
      <xdr:colOff>85725</xdr:colOff>
      <xdr:row>41</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170</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177</v>
      </c>
    </row>
    <row r="4" spans="1:8" x14ac:dyDescent="0.25">
      <c r="A4" s="99" t="s">
        <v>178</v>
      </c>
      <c r="B4" s="99"/>
      <c r="C4" s="99"/>
      <c r="D4" s="99"/>
      <c r="E4" s="99"/>
      <c r="F4" s="99"/>
      <c r="G4" s="99"/>
      <c r="H4" s="99"/>
    </row>
    <row r="7" spans="1:8" x14ac:dyDescent="0.25">
      <c r="A7" s="40" t="s">
        <v>179</v>
      </c>
      <c r="B7" s="100" t="s">
        <v>181</v>
      </c>
      <c r="C7" s="100"/>
      <c r="D7" s="100"/>
    </row>
    <row r="8" spans="1:8" x14ac:dyDescent="0.25">
      <c r="A8" s="41"/>
      <c r="B8" s="42" t="s">
        <v>154</v>
      </c>
      <c r="C8" s="42" t="s">
        <v>20</v>
      </c>
      <c r="D8" s="42" t="s">
        <v>180</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101" t="s">
        <v>206</v>
      </c>
      <c r="G25" s="102"/>
      <c r="H25" s="102"/>
      <c r="I25" s="102"/>
      <c r="J25" s="102"/>
      <c r="K25" s="102"/>
      <c r="L25" s="102"/>
      <c r="M25" s="102"/>
      <c r="N25" s="102"/>
    </row>
    <row r="26" spans="1:14" x14ac:dyDescent="0.25">
      <c r="A26" s="86">
        <v>40695</v>
      </c>
      <c r="B26" s="16">
        <v>3624</v>
      </c>
      <c r="C26" s="16">
        <v>2887</v>
      </c>
      <c r="D26" s="16">
        <f t="shared" si="0"/>
        <v>6511</v>
      </c>
      <c r="F26" s="102"/>
      <c r="G26" s="102"/>
      <c r="H26" s="102"/>
      <c r="I26" s="102"/>
      <c r="J26" s="102"/>
      <c r="K26" s="102"/>
      <c r="L26" s="102"/>
      <c r="M26" s="102"/>
      <c r="N26" s="102"/>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4" x14ac:dyDescent="0.25">
      <c r="A81" s="86">
        <v>42370</v>
      </c>
      <c r="B81" s="83">
        <v>2433</v>
      </c>
      <c r="C81" s="83">
        <v>1646</v>
      </c>
      <c r="D81" s="83">
        <f t="shared" ref="D81:D92" si="2">B81+C81</f>
        <v>4079</v>
      </c>
    </row>
    <row r="82" spans="1:4" x14ac:dyDescent="0.25">
      <c r="A82" s="86">
        <v>42401</v>
      </c>
      <c r="B82" s="83">
        <v>2526</v>
      </c>
      <c r="C82" s="83">
        <v>1640</v>
      </c>
      <c r="D82" s="83">
        <f t="shared" si="2"/>
        <v>4166</v>
      </c>
    </row>
    <row r="83" spans="1:4" x14ac:dyDescent="0.25">
      <c r="A83" s="86">
        <v>42430</v>
      </c>
      <c r="B83" s="83">
        <v>2537</v>
      </c>
      <c r="C83" s="83">
        <v>1659</v>
      </c>
      <c r="D83" s="83">
        <f t="shared" si="2"/>
        <v>4196</v>
      </c>
    </row>
    <row r="84" spans="1:4" x14ac:dyDescent="0.25">
      <c r="A84" s="86">
        <v>42461</v>
      </c>
      <c r="B84" s="83">
        <v>2835</v>
      </c>
      <c r="C84" s="83">
        <v>1907</v>
      </c>
      <c r="D84" s="83">
        <f t="shared" si="2"/>
        <v>4742</v>
      </c>
    </row>
    <row r="85" spans="1:4" x14ac:dyDescent="0.25">
      <c r="A85" s="86">
        <v>42491</v>
      </c>
      <c r="B85" s="83">
        <v>3466</v>
      </c>
      <c r="C85" s="83">
        <v>2309</v>
      </c>
      <c r="D85" s="83">
        <f t="shared" si="2"/>
        <v>5775</v>
      </c>
    </row>
    <row r="86" spans="1:4" x14ac:dyDescent="0.25">
      <c r="A86" s="86">
        <v>42522</v>
      </c>
      <c r="B86" s="83">
        <v>4198</v>
      </c>
      <c r="C86" s="83">
        <v>3033</v>
      </c>
      <c r="D86" s="83">
        <f t="shared" si="2"/>
        <v>7231</v>
      </c>
    </row>
    <row r="87" spans="1:4" x14ac:dyDescent="0.25">
      <c r="A87" s="86">
        <v>42552</v>
      </c>
      <c r="B87" s="83">
        <v>3988</v>
      </c>
      <c r="C87" s="83">
        <v>2909</v>
      </c>
      <c r="D87" s="83">
        <f t="shared" si="2"/>
        <v>6897</v>
      </c>
    </row>
    <row r="88" spans="1:4" x14ac:dyDescent="0.25">
      <c r="A88" s="86">
        <v>42583</v>
      </c>
      <c r="B88" s="83">
        <v>3583</v>
      </c>
      <c r="C88" s="83">
        <v>2565</v>
      </c>
      <c r="D88" s="83">
        <f t="shared" si="2"/>
        <v>6148</v>
      </c>
    </row>
    <row r="89" spans="1:4" x14ac:dyDescent="0.25">
      <c r="A89" s="86">
        <v>42614</v>
      </c>
      <c r="B89" s="83">
        <v>3714</v>
      </c>
      <c r="C89" s="83">
        <v>2817</v>
      </c>
      <c r="D89" s="83">
        <f t="shared" si="2"/>
        <v>6531</v>
      </c>
    </row>
    <row r="90" spans="1:4" x14ac:dyDescent="0.25">
      <c r="A90" s="86">
        <v>42644</v>
      </c>
      <c r="B90" s="83">
        <v>3103</v>
      </c>
      <c r="C90" s="83">
        <v>2493</v>
      </c>
      <c r="D90" s="83">
        <f t="shared" si="2"/>
        <v>5596</v>
      </c>
    </row>
    <row r="91" spans="1:4" x14ac:dyDescent="0.25">
      <c r="A91" s="86">
        <v>42675</v>
      </c>
      <c r="B91" s="83">
        <v>2747</v>
      </c>
      <c r="C91" s="83">
        <v>2101</v>
      </c>
      <c r="D91" s="83">
        <f t="shared" si="2"/>
        <v>4848</v>
      </c>
    </row>
    <row r="92" spans="1:4" x14ac:dyDescent="0.25">
      <c r="A92" s="86">
        <v>42705</v>
      </c>
      <c r="B92" s="83">
        <v>2548</v>
      </c>
      <c r="C92" s="83">
        <v>2123</v>
      </c>
      <c r="D92" s="83">
        <f t="shared" si="2"/>
        <v>4671</v>
      </c>
    </row>
    <row r="93" spans="1:4" x14ac:dyDescent="0.25">
      <c r="A93" s="86">
        <v>42736</v>
      </c>
      <c r="B93" s="83">
        <v>2646</v>
      </c>
      <c r="C93" s="83">
        <v>1842</v>
      </c>
      <c r="D93" s="83">
        <f t="shared" ref="D93:D104" si="3">B93+C93</f>
        <v>4488</v>
      </c>
    </row>
    <row r="94" spans="1:4" x14ac:dyDescent="0.25">
      <c r="A94" s="86">
        <v>42767</v>
      </c>
      <c r="B94" s="83">
        <v>2415</v>
      </c>
      <c r="C94" s="83">
        <v>1683</v>
      </c>
      <c r="D94" s="83">
        <f t="shared" si="3"/>
        <v>4098</v>
      </c>
    </row>
    <row r="95" spans="1:4" x14ac:dyDescent="0.25">
      <c r="A95" s="86">
        <v>42795</v>
      </c>
      <c r="B95" s="83">
        <v>2795</v>
      </c>
      <c r="C95" s="83">
        <v>2019</v>
      </c>
      <c r="D95" s="83">
        <f t="shared" si="3"/>
        <v>4814</v>
      </c>
    </row>
    <row r="96" spans="1:4" x14ac:dyDescent="0.25">
      <c r="A96" s="86">
        <v>42826</v>
      </c>
      <c r="B96" s="83">
        <v>2954</v>
      </c>
      <c r="C96" s="83">
        <v>1984</v>
      </c>
      <c r="D96" s="83">
        <f t="shared" si="3"/>
        <v>4938</v>
      </c>
    </row>
    <row r="97" spans="1:5" x14ac:dyDescent="0.25">
      <c r="A97" s="86">
        <v>42856</v>
      </c>
      <c r="B97" s="83">
        <v>4006</v>
      </c>
      <c r="C97" s="83">
        <v>2962</v>
      </c>
      <c r="D97" s="83">
        <f t="shared" si="3"/>
        <v>6968</v>
      </c>
    </row>
    <row r="98" spans="1:5" x14ac:dyDescent="0.25">
      <c r="A98" s="86">
        <v>42887</v>
      </c>
      <c r="B98" s="83">
        <v>4282</v>
      </c>
      <c r="C98" s="83">
        <v>3123</v>
      </c>
      <c r="D98" s="83">
        <f t="shared" si="3"/>
        <v>7405</v>
      </c>
    </row>
    <row r="99" spans="1:5" x14ac:dyDescent="0.25">
      <c r="A99" s="86">
        <v>42917</v>
      </c>
      <c r="B99" s="83">
        <v>4248</v>
      </c>
      <c r="C99" s="83">
        <v>3364</v>
      </c>
      <c r="D99" s="83">
        <f t="shared" si="3"/>
        <v>7612</v>
      </c>
    </row>
    <row r="100" spans="1:5" x14ac:dyDescent="0.25">
      <c r="A100" s="86">
        <v>42948</v>
      </c>
      <c r="B100" s="83">
        <v>3105</v>
      </c>
      <c r="C100" s="83">
        <v>2304</v>
      </c>
      <c r="D100" s="83">
        <f t="shared" si="3"/>
        <v>5409</v>
      </c>
    </row>
    <row r="101" spans="1:5" x14ac:dyDescent="0.25">
      <c r="A101" s="86">
        <v>42979</v>
      </c>
      <c r="B101" s="83">
        <v>3722</v>
      </c>
      <c r="C101" s="83">
        <v>2954</v>
      </c>
      <c r="D101" s="83">
        <f t="shared" si="3"/>
        <v>6676</v>
      </c>
    </row>
    <row r="102" spans="1:5" x14ac:dyDescent="0.25">
      <c r="A102" s="86">
        <v>43009</v>
      </c>
      <c r="B102" s="83">
        <v>3387</v>
      </c>
      <c r="C102" s="83">
        <v>2609</v>
      </c>
      <c r="D102" s="83">
        <f t="shared" si="3"/>
        <v>5996</v>
      </c>
    </row>
    <row r="103" spans="1:5" x14ac:dyDescent="0.25">
      <c r="A103" s="86">
        <v>43040</v>
      </c>
      <c r="B103" s="83">
        <v>3277</v>
      </c>
      <c r="C103" s="83">
        <v>2470</v>
      </c>
      <c r="D103" s="83">
        <f t="shared" si="3"/>
        <v>5747</v>
      </c>
    </row>
    <row r="104" spans="1:5" x14ac:dyDescent="0.25">
      <c r="A104" s="86">
        <v>43070</v>
      </c>
      <c r="B104" s="83">
        <v>2621</v>
      </c>
      <c r="C104" s="83">
        <v>2161</v>
      </c>
      <c r="D104" s="83">
        <f t="shared" si="3"/>
        <v>4782</v>
      </c>
      <c r="E104" s="97"/>
    </row>
    <row r="112" spans="1:5" x14ac:dyDescent="0.25">
      <c r="B112" s="96"/>
      <c r="C112" s="96"/>
      <c r="D112" s="96"/>
      <c r="E112" s="96"/>
    </row>
    <row r="113" spans="2:5" ht="15.75" customHeight="1" x14ac:dyDescent="0.25">
      <c r="B113" s="96"/>
      <c r="C113" s="96"/>
      <c r="D113" s="96"/>
      <c r="E113" s="96"/>
    </row>
    <row r="114" spans="2:5" x14ac:dyDescent="0.25">
      <c r="B114" s="96"/>
      <c r="C114" s="96"/>
      <c r="D114" s="96"/>
      <c r="E114" s="96"/>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105" t="s">
        <v>226</v>
      </c>
      <c r="B3" s="105"/>
      <c r="C3" s="105"/>
      <c r="D3" s="105"/>
      <c r="E3" s="105"/>
      <c r="F3" s="105"/>
      <c r="G3" s="105"/>
      <c r="H3" s="105"/>
      <c r="I3" s="105"/>
    </row>
    <row r="4" spans="1:14" s="9" customFormat="1" ht="15.75" x14ac:dyDescent="0.25">
      <c r="A4" s="12"/>
    </row>
    <row r="7" spans="1:14" x14ac:dyDescent="0.2">
      <c r="A7" s="106" t="s">
        <v>218</v>
      </c>
      <c r="B7" s="106"/>
      <c r="C7" s="106"/>
      <c r="D7" s="106"/>
      <c r="E7" s="106"/>
      <c r="F7" s="106"/>
      <c r="G7" s="106"/>
      <c r="H7" s="106"/>
      <c r="I7" s="106"/>
      <c r="J7" s="106"/>
      <c r="K7" s="106"/>
      <c r="L7" s="106"/>
      <c r="M7" s="106"/>
      <c r="N7" s="106"/>
    </row>
    <row r="8" spans="1:14" ht="26.25" customHeight="1" x14ac:dyDescent="0.2">
      <c r="A8" s="103" t="s">
        <v>172</v>
      </c>
      <c r="B8" s="107" t="s">
        <v>0</v>
      </c>
      <c r="C8" s="107"/>
      <c r="D8" s="107"/>
      <c r="E8" s="107"/>
      <c r="F8" s="107"/>
      <c r="G8" s="107" t="s">
        <v>1</v>
      </c>
      <c r="H8" s="107"/>
      <c r="I8" s="107"/>
      <c r="J8" s="107"/>
      <c r="K8" s="107"/>
      <c r="L8" s="108" t="s">
        <v>2</v>
      </c>
      <c r="M8" s="108"/>
      <c r="N8" s="108"/>
    </row>
    <row r="9" spans="1:14" ht="51" x14ac:dyDescent="0.2">
      <c r="A9" s="104"/>
      <c r="B9" s="26" t="s">
        <v>154</v>
      </c>
      <c r="C9" s="27" t="s">
        <v>155</v>
      </c>
      <c r="D9" s="4" t="s">
        <v>3</v>
      </c>
      <c r="E9" s="3" t="s">
        <v>4</v>
      </c>
      <c r="F9" s="4" t="s">
        <v>5</v>
      </c>
      <c r="G9" s="26" t="s">
        <v>154</v>
      </c>
      <c r="H9" s="25" t="s">
        <v>152</v>
      </c>
      <c r="I9" s="4" t="s">
        <v>3</v>
      </c>
      <c r="J9" s="25" t="s">
        <v>153</v>
      </c>
      <c r="K9" s="4" t="s">
        <v>5</v>
      </c>
      <c r="L9" s="26" t="s">
        <v>154</v>
      </c>
      <c r="M9" s="4" t="s">
        <v>3</v>
      </c>
      <c r="N9" s="4" t="s">
        <v>7</v>
      </c>
    </row>
    <row r="10" spans="1:14" x14ac:dyDescent="0.2">
      <c r="A10" s="2" t="s">
        <v>8</v>
      </c>
      <c r="B10" s="21">
        <v>87</v>
      </c>
      <c r="C10" s="81">
        <f>B10/$F$20</f>
        <v>1.2940651494868362E-2</v>
      </c>
      <c r="D10" s="21">
        <v>70</v>
      </c>
      <c r="E10" s="81">
        <f>D10/$F$20</f>
        <v>1.0412018444146957E-2</v>
      </c>
      <c r="F10" s="80">
        <f>B10+D10</f>
        <v>157</v>
      </c>
      <c r="G10" s="21">
        <v>70</v>
      </c>
      <c r="H10" s="81">
        <f>G10/$K$20</f>
        <v>1.4638226683396068E-2</v>
      </c>
      <c r="I10" s="21">
        <v>47</v>
      </c>
      <c r="J10" s="28">
        <f>I10/$K$20</f>
        <v>9.8285236302802174E-3</v>
      </c>
      <c r="K10" s="16">
        <f>G10+I10</f>
        <v>117</v>
      </c>
      <c r="L10" s="16">
        <f>B10-G10</f>
        <v>17</v>
      </c>
      <c r="M10" s="16">
        <f>D10-I10</f>
        <v>23</v>
      </c>
      <c r="N10" s="16">
        <f>F10-K10</f>
        <v>40</v>
      </c>
    </row>
    <row r="11" spans="1:14" x14ac:dyDescent="0.2">
      <c r="A11" s="2" t="s">
        <v>9</v>
      </c>
      <c r="B11" s="21">
        <v>576</v>
      </c>
      <c r="C11" s="81">
        <f t="shared" ref="C11:C20" si="0">B11/$F$20</f>
        <v>8.5676037483266396E-2</v>
      </c>
      <c r="D11" s="21">
        <v>467</v>
      </c>
      <c r="E11" s="81">
        <f t="shared" ref="E11:E20" si="1">D11/$F$20</f>
        <v>6.9463037334523275E-2</v>
      </c>
      <c r="F11" s="80">
        <f t="shared" ref="F11:F19" si="2">B11+D11</f>
        <v>1043</v>
      </c>
      <c r="G11" s="21">
        <v>392</v>
      </c>
      <c r="H11" s="81">
        <f t="shared" ref="H11:H20" si="3">G11/$K$20</f>
        <v>8.1974069427017987E-2</v>
      </c>
      <c r="I11" s="21">
        <v>332</v>
      </c>
      <c r="J11" s="28">
        <f t="shared" ref="J11:J20" si="4">I11/$K$20</f>
        <v>6.9427017984107067E-2</v>
      </c>
      <c r="K11" s="16">
        <f t="shared" ref="K11:K20" si="5">G11+I11</f>
        <v>724</v>
      </c>
      <c r="L11" s="16">
        <f t="shared" ref="L11:L20" si="6">B11-G11</f>
        <v>184</v>
      </c>
      <c r="M11" s="16">
        <f t="shared" ref="M11:M20" si="7">D11-I11</f>
        <v>135</v>
      </c>
      <c r="N11" s="16">
        <f t="shared" ref="N11:N20" si="8">F11-K11</f>
        <v>319</v>
      </c>
    </row>
    <row r="12" spans="1:14" x14ac:dyDescent="0.2">
      <c r="A12" s="2" t="s">
        <v>10</v>
      </c>
      <c r="B12" s="21">
        <v>738</v>
      </c>
      <c r="C12" s="81">
        <f t="shared" si="0"/>
        <v>0.10977242302543508</v>
      </c>
      <c r="D12" s="21">
        <v>651</v>
      </c>
      <c r="E12" s="81">
        <f t="shared" si="1"/>
        <v>9.6831771530566713E-2</v>
      </c>
      <c r="F12" s="80">
        <f>B12+D12</f>
        <v>1389</v>
      </c>
      <c r="G12" s="21">
        <v>507</v>
      </c>
      <c r="H12" s="81">
        <f t="shared" si="3"/>
        <v>0.10602258469259725</v>
      </c>
      <c r="I12" s="21">
        <v>464</v>
      </c>
      <c r="J12" s="28">
        <f t="shared" si="4"/>
        <v>9.7030531158511082E-2</v>
      </c>
      <c r="K12" s="16">
        <f t="shared" si="5"/>
        <v>971</v>
      </c>
      <c r="L12" s="16">
        <f t="shared" si="6"/>
        <v>231</v>
      </c>
      <c r="M12" s="16">
        <f>D12-I12</f>
        <v>187</v>
      </c>
      <c r="N12" s="16">
        <f t="shared" si="8"/>
        <v>418</v>
      </c>
    </row>
    <row r="13" spans="1:14" x14ac:dyDescent="0.2">
      <c r="A13" s="2" t="s">
        <v>11</v>
      </c>
      <c r="B13" s="21">
        <v>494</v>
      </c>
      <c r="C13" s="81">
        <f t="shared" si="0"/>
        <v>7.3479101591551396E-2</v>
      </c>
      <c r="D13" s="21">
        <v>450</v>
      </c>
      <c r="E13" s="81">
        <f t="shared" si="1"/>
        <v>6.6934404283801874E-2</v>
      </c>
      <c r="F13" s="80">
        <f t="shared" si="2"/>
        <v>944</v>
      </c>
      <c r="G13" s="21">
        <v>370</v>
      </c>
      <c r="H13" s="81">
        <f t="shared" si="3"/>
        <v>7.7373483897950651E-2</v>
      </c>
      <c r="I13" s="21">
        <v>336</v>
      </c>
      <c r="J13" s="28">
        <f t="shared" si="4"/>
        <v>7.0263488080301126E-2</v>
      </c>
      <c r="K13" s="16">
        <f t="shared" si="5"/>
        <v>706</v>
      </c>
      <c r="L13" s="16">
        <f t="shared" si="6"/>
        <v>124</v>
      </c>
      <c r="M13" s="16">
        <f t="shared" si="7"/>
        <v>114</v>
      </c>
      <c r="N13" s="16">
        <f t="shared" si="8"/>
        <v>238</v>
      </c>
    </row>
    <row r="14" spans="1:14" x14ac:dyDescent="0.2">
      <c r="A14" s="2" t="s">
        <v>12</v>
      </c>
      <c r="B14" s="21">
        <v>413</v>
      </c>
      <c r="C14" s="81">
        <f t="shared" si="0"/>
        <v>6.1430908820467055E-2</v>
      </c>
      <c r="D14" s="21">
        <v>394</v>
      </c>
      <c r="E14" s="81">
        <f t="shared" si="1"/>
        <v>5.8604789528484309E-2</v>
      </c>
      <c r="F14" s="80">
        <f t="shared" si="2"/>
        <v>807</v>
      </c>
      <c r="G14" s="21">
        <v>301</v>
      </c>
      <c r="H14" s="81">
        <f t="shared" si="3"/>
        <v>6.2944374738603093E-2</v>
      </c>
      <c r="I14" s="21">
        <v>272</v>
      </c>
      <c r="J14" s="28">
        <f t="shared" si="4"/>
        <v>5.6879966541196154E-2</v>
      </c>
      <c r="K14" s="16">
        <f t="shared" si="5"/>
        <v>573</v>
      </c>
      <c r="L14" s="16">
        <f t="shared" si="6"/>
        <v>112</v>
      </c>
      <c r="M14" s="16">
        <f t="shared" si="7"/>
        <v>122</v>
      </c>
      <c r="N14" s="16">
        <f t="shared" si="8"/>
        <v>234</v>
      </c>
    </row>
    <row r="15" spans="1:14" x14ac:dyDescent="0.2">
      <c r="A15" s="2" t="s">
        <v>13</v>
      </c>
      <c r="B15" s="21">
        <v>435</v>
      </c>
      <c r="C15" s="81">
        <f t="shared" si="0"/>
        <v>6.4703257474341816E-2</v>
      </c>
      <c r="D15" s="21">
        <v>343</v>
      </c>
      <c r="E15" s="81">
        <f t="shared" si="1"/>
        <v>5.1018890376320097E-2</v>
      </c>
      <c r="F15" s="80">
        <f t="shared" si="2"/>
        <v>778</v>
      </c>
      <c r="G15" s="21">
        <v>294</v>
      </c>
      <c r="H15" s="81">
        <f t="shared" si="3"/>
        <v>6.148055207026349E-2</v>
      </c>
      <c r="I15" s="21">
        <v>249</v>
      </c>
      <c r="J15" s="28">
        <f t="shared" si="4"/>
        <v>5.2070263488080304E-2</v>
      </c>
      <c r="K15" s="16">
        <f t="shared" si="5"/>
        <v>543</v>
      </c>
      <c r="L15" s="16">
        <f t="shared" si="6"/>
        <v>141</v>
      </c>
      <c r="M15" s="16">
        <f t="shared" si="7"/>
        <v>94</v>
      </c>
      <c r="N15" s="16">
        <f t="shared" si="8"/>
        <v>235</v>
      </c>
    </row>
    <row r="16" spans="1:14" x14ac:dyDescent="0.2">
      <c r="A16" s="2" t="s">
        <v>14</v>
      </c>
      <c r="B16" s="21">
        <v>377</v>
      </c>
      <c r="C16" s="81">
        <f t="shared" si="0"/>
        <v>5.6076156477762901E-2</v>
      </c>
      <c r="D16" s="21">
        <v>266</v>
      </c>
      <c r="E16" s="81">
        <f t="shared" si="1"/>
        <v>3.9565670087758444E-2</v>
      </c>
      <c r="F16" s="80">
        <f t="shared" si="2"/>
        <v>643</v>
      </c>
      <c r="G16" s="21">
        <v>249</v>
      </c>
      <c r="H16" s="81">
        <f t="shared" si="3"/>
        <v>5.2070263488080304E-2</v>
      </c>
      <c r="I16" s="21">
        <v>187</v>
      </c>
      <c r="J16" s="28">
        <f t="shared" si="4"/>
        <v>3.9104976997072355E-2</v>
      </c>
      <c r="K16" s="16">
        <f t="shared" si="5"/>
        <v>436</v>
      </c>
      <c r="L16" s="16">
        <f t="shared" si="6"/>
        <v>128</v>
      </c>
      <c r="M16" s="16">
        <f t="shared" si="7"/>
        <v>79</v>
      </c>
      <c r="N16" s="16">
        <f t="shared" si="8"/>
        <v>207</v>
      </c>
    </row>
    <row r="17" spans="1:14" x14ac:dyDescent="0.2">
      <c r="A17" s="2" t="s">
        <v>15</v>
      </c>
      <c r="B17" s="21">
        <v>300</v>
      </c>
      <c r="C17" s="81">
        <f t="shared" si="0"/>
        <v>4.4622936189201247E-2</v>
      </c>
      <c r="D17" s="21">
        <v>247</v>
      </c>
      <c r="E17" s="81">
        <f t="shared" si="1"/>
        <v>3.6739550795775698E-2</v>
      </c>
      <c r="F17" s="80">
        <f t="shared" si="2"/>
        <v>547</v>
      </c>
      <c r="G17" s="21">
        <v>231</v>
      </c>
      <c r="H17" s="81">
        <f t="shared" si="3"/>
        <v>4.8306148055207027E-2</v>
      </c>
      <c r="I17" s="21">
        <v>175</v>
      </c>
      <c r="J17" s="28">
        <f t="shared" si="4"/>
        <v>3.6595566708490172E-2</v>
      </c>
      <c r="K17" s="16">
        <f t="shared" si="5"/>
        <v>406</v>
      </c>
      <c r="L17" s="16">
        <f t="shared" si="6"/>
        <v>69</v>
      </c>
      <c r="M17" s="16">
        <f t="shared" si="7"/>
        <v>72</v>
      </c>
      <c r="N17" s="16">
        <f t="shared" si="8"/>
        <v>141</v>
      </c>
    </row>
    <row r="18" spans="1:14" x14ac:dyDescent="0.2">
      <c r="A18" s="2" t="s">
        <v>16</v>
      </c>
      <c r="B18" s="21">
        <v>202</v>
      </c>
      <c r="C18" s="81">
        <f t="shared" si="0"/>
        <v>3.0046110367395507E-2</v>
      </c>
      <c r="D18" s="21">
        <v>96</v>
      </c>
      <c r="E18" s="81">
        <f t="shared" si="1"/>
        <v>1.4279339580544399E-2</v>
      </c>
      <c r="F18" s="80">
        <f t="shared" si="2"/>
        <v>298</v>
      </c>
      <c r="G18" s="21">
        <v>152</v>
      </c>
      <c r="H18" s="81">
        <f t="shared" si="3"/>
        <v>3.1785863655374322E-2</v>
      </c>
      <c r="I18" s="21">
        <v>74</v>
      </c>
      <c r="J18" s="28">
        <f t="shared" si="4"/>
        <v>1.547469677959013E-2</v>
      </c>
      <c r="K18" s="16">
        <f t="shared" si="5"/>
        <v>226</v>
      </c>
      <c r="L18" s="16">
        <f t="shared" si="6"/>
        <v>50</v>
      </c>
      <c r="M18" s="16">
        <f t="shared" si="7"/>
        <v>22</v>
      </c>
      <c r="N18" s="16">
        <f t="shared" si="8"/>
        <v>72</v>
      </c>
    </row>
    <row r="19" spans="1:14" x14ac:dyDescent="0.2">
      <c r="A19" s="2" t="s">
        <v>17</v>
      </c>
      <c r="B19" s="21">
        <v>86</v>
      </c>
      <c r="C19" s="81">
        <f t="shared" si="0"/>
        <v>1.2791908374237692E-2</v>
      </c>
      <c r="D19" s="21">
        <v>31</v>
      </c>
      <c r="E19" s="81">
        <f t="shared" si="1"/>
        <v>4.6110367395507954E-3</v>
      </c>
      <c r="F19" s="80">
        <f t="shared" si="2"/>
        <v>117</v>
      </c>
      <c r="G19" s="21">
        <v>55</v>
      </c>
      <c r="H19" s="81">
        <f t="shared" si="3"/>
        <v>1.150146382266834E-2</v>
      </c>
      <c r="I19" s="21">
        <v>25</v>
      </c>
      <c r="J19" s="28">
        <f t="shared" si="4"/>
        <v>5.2279381012128815E-3</v>
      </c>
      <c r="K19" s="16">
        <f t="shared" si="5"/>
        <v>80</v>
      </c>
      <c r="L19" s="16">
        <f t="shared" si="6"/>
        <v>31</v>
      </c>
      <c r="M19" s="16">
        <f t="shared" si="7"/>
        <v>6</v>
      </c>
      <c r="N19" s="16">
        <f t="shared" si="8"/>
        <v>37</v>
      </c>
    </row>
    <row r="20" spans="1:14" ht="15.75" x14ac:dyDescent="0.25">
      <c r="A20" s="5" t="s">
        <v>5</v>
      </c>
      <c r="B20" s="17">
        <f>SUM(B10:B19)</f>
        <v>3708</v>
      </c>
      <c r="C20" s="23">
        <f t="shared" si="0"/>
        <v>0.55153949129852742</v>
      </c>
      <c r="D20" s="17">
        <f>SUM(D10:D19)</f>
        <v>3015</v>
      </c>
      <c r="E20" s="23">
        <f t="shared" si="1"/>
        <v>0.44846050870147258</v>
      </c>
      <c r="F20" s="17">
        <f>B20+D20</f>
        <v>6723</v>
      </c>
      <c r="G20" s="17">
        <f>SUM(G10:G19)</f>
        <v>2621</v>
      </c>
      <c r="H20" s="23">
        <f t="shared" si="3"/>
        <v>0.54809703053115855</v>
      </c>
      <c r="I20" s="17">
        <f>SUM(I10:I19)</f>
        <v>2161</v>
      </c>
      <c r="J20" s="23">
        <f t="shared" si="4"/>
        <v>0.45190296946884151</v>
      </c>
      <c r="K20" s="17">
        <f t="shared" si="5"/>
        <v>4782</v>
      </c>
      <c r="L20" s="17">
        <f t="shared" si="6"/>
        <v>1087</v>
      </c>
      <c r="M20" s="17">
        <f t="shared" si="7"/>
        <v>854</v>
      </c>
      <c r="N20" s="17">
        <f t="shared" si="8"/>
        <v>1941</v>
      </c>
    </row>
    <row r="42" spans="3:9" x14ac:dyDescent="0.2">
      <c r="C42" s="101" t="s">
        <v>227</v>
      </c>
      <c r="D42" s="101"/>
      <c r="E42" s="101"/>
      <c r="F42" s="101"/>
      <c r="G42" s="101"/>
      <c r="H42" s="101"/>
      <c r="I42" s="101"/>
    </row>
    <row r="43" spans="3:9" x14ac:dyDescent="0.2">
      <c r="C43" s="101"/>
      <c r="D43" s="101"/>
      <c r="E43" s="101"/>
      <c r="F43" s="101"/>
      <c r="G43" s="101"/>
      <c r="H43" s="101"/>
      <c r="I43" s="101"/>
    </row>
    <row r="44" spans="3:9" x14ac:dyDescent="0.2">
      <c r="C44" s="101"/>
      <c r="D44" s="101"/>
      <c r="E44" s="101"/>
      <c r="F44" s="101"/>
      <c r="G44" s="101"/>
      <c r="H44" s="101"/>
      <c r="I44" s="101"/>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105" t="s">
        <v>228</v>
      </c>
      <c r="B3" s="105"/>
      <c r="C3" s="105"/>
      <c r="D3" s="105"/>
      <c r="E3" s="105"/>
      <c r="F3" s="105"/>
      <c r="G3" s="105"/>
      <c r="H3" s="105"/>
      <c r="I3" s="105"/>
    </row>
    <row r="4" spans="1:14" ht="15.75" x14ac:dyDescent="0.25">
      <c r="A4" s="12"/>
    </row>
    <row r="7" spans="1:14" x14ac:dyDescent="0.2">
      <c r="A7" s="106" t="s">
        <v>218</v>
      </c>
      <c r="B7" s="106"/>
      <c r="C7" s="106"/>
      <c r="D7" s="106"/>
      <c r="E7" s="106"/>
      <c r="F7" s="106"/>
      <c r="G7" s="106"/>
      <c r="H7" s="106"/>
      <c r="I7" s="106"/>
      <c r="J7" s="106"/>
      <c r="K7" s="106"/>
      <c r="L7" s="106"/>
      <c r="M7" s="106"/>
      <c r="N7" s="106"/>
    </row>
    <row r="8" spans="1:14" ht="25.5" customHeight="1" x14ac:dyDescent="0.2">
      <c r="A8" s="103" t="s">
        <v>173</v>
      </c>
      <c r="B8" s="107" t="s">
        <v>0</v>
      </c>
      <c r="C8" s="107"/>
      <c r="D8" s="107"/>
      <c r="E8" s="107"/>
      <c r="F8" s="107"/>
      <c r="G8" s="107" t="s">
        <v>1</v>
      </c>
      <c r="H8" s="107"/>
      <c r="I8" s="107"/>
      <c r="J8" s="107"/>
      <c r="K8" s="107"/>
      <c r="L8" s="108" t="s">
        <v>19</v>
      </c>
      <c r="M8" s="108"/>
      <c r="N8" s="108"/>
    </row>
    <row r="9" spans="1:14" ht="51" x14ac:dyDescent="0.2">
      <c r="A9" s="104"/>
      <c r="B9" s="26" t="s">
        <v>154</v>
      </c>
      <c r="C9" s="27" t="s">
        <v>155</v>
      </c>
      <c r="D9" s="10" t="s">
        <v>3</v>
      </c>
      <c r="E9" s="8" t="s">
        <v>4</v>
      </c>
      <c r="F9" s="10" t="s">
        <v>5</v>
      </c>
      <c r="G9" s="26" t="s">
        <v>154</v>
      </c>
      <c r="H9" s="25" t="s">
        <v>152</v>
      </c>
      <c r="I9" s="10" t="s">
        <v>20</v>
      </c>
      <c r="J9" s="25" t="s">
        <v>153</v>
      </c>
      <c r="K9" s="10" t="s">
        <v>5</v>
      </c>
      <c r="L9" s="26" t="s">
        <v>154</v>
      </c>
      <c r="M9" s="10" t="s">
        <v>3</v>
      </c>
      <c r="N9" s="10" t="s">
        <v>5</v>
      </c>
    </row>
    <row r="10" spans="1:14" x14ac:dyDescent="0.2">
      <c r="A10" s="7" t="s">
        <v>150</v>
      </c>
      <c r="B10" s="84">
        <v>232</v>
      </c>
      <c r="C10" s="81">
        <f>B10/$F$18</f>
        <v>3.4508403986315633E-2</v>
      </c>
      <c r="D10" s="84">
        <v>141</v>
      </c>
      <c r="E10" s="81">
        <f>D10/$F$18</f>
        <v>2.0972780008924587E-2</v>
      </c>
      <c r="F10" s="80">
        <f>B10+D10</f>
        <v>373</v>
      </c>
      <c r="G10" s="84">
        <v>185</v>
      </c>
      <c r="H10" s="81">
        <f>G10/$K$18</f>
        <v>3.7170986538075143E-2</v>
      </c>
      <c r="I10" s="84">
        <v>114</v>
      </c>
      <c r="J10" s="29">
        <f>I10/$K$18</f>
        <v>2.2905364677516575E-2</v>
      </c>
      <c r="K10" s="16">
        <f>G10+I10</f>
        <v>299</v>
      </c>
      <c r="L10" s="16">
        <f>B10-G10</f>
        <v>47</v>
      </c>
      <c r="M10" s="16">
        <f>D10-I10</f>
        <v>27</v>
      </c>
      <c r="N10" s="16">
        <f>F10-K10</f>
        <v>74</v>
      </c>
    </row>
    <row r="11" spans="1:14" x14ac:dyDescent="0.2">
      <c r="A11" s="7" t="s">
        <v>242</v>
      </c>
      <c r="B11" s="84">
        <v>1063</v>
      </c>
      <c r="C11" s="81">
        <f t="shared" ref="C11:C18" si="0">B11/$F$18</f>
        <v>0.1581139372304031</v>
      </c>
      <c r="D11" s="84">
        <v>888</v>
      </c>
      <c r="E11" s="81">
        <f t="shared" ref="E11:E18" si="1">D11/$F$18</f>
        <v>0.13208389112003568</v>
      </c>
      <c r="F11" s="80">
        <f>B11+D11</f>
        <v>1951</v>
      </c>
      <c r="G11" s="84">
        <v>758</v>
      </c>
      <c r="H11" s="81">
        <f t="shared" ref="H11:H18" si="2">G11/$K$18</f>
        <v>0.1523005826803295</v>
      </c>
      <c r="I11" s="84">
        <v>625</v>
      </c>
      <c r="J11" s="29">
        <f t="shared" ref="J11:J18" si="3">I11/$K$18</f>
        <v>0.12557765722322684</v>
      </c>
      <c r="K11" s="16">
        <f t="shared" ref="K11:K18" si="4">G11+I11</f>
        <v>1383</v>
      </c>
      <c r="L11" s="16">
        <f t="shared" ref="L11:L18" si="5">B11-G11</f>
        <v>305</v>
      </c>
      <c r="M11" s="16">
        <f t="shared" ref="M11:M18" si="6">D11-I11</f>
        <v>263</v>
      </c>
      <c r="N11" s="16">
        <f t="shared" ref="N11:N18" si="7">F11-K11</f>
        <v>568</v>
      </c>
    </row>
    <row r="12" spans="1:14" x14ac:dyDescent="0.2">
      <c r="A12" s="7" t="s">
        <v>23</v>
      </c>
      <c r="B12" s="84">
        <v>1746</v>
      </c>
      <c r="C12" s="81">
        <f t="shared" si="0"/>
        <v>0.25970548862115128</v>
      </c>
      <c r="D12" s="84">
        <v>1209</v>
      </c>
      <c r="E12" s="81">
        <f t="shared" si="1"/>
        <v>0.17983043284248104</v>
      </c>
      <c r="F12" s="80">
        <f t="shared" ref="F12:F18" si="8">B12+D12</f>
        <v>2955</v>
      </c>
      <c r="G12" s="84">
        <v>1259</v>
      </c>
      <c r="H12" s="81">
        <f t="shared" si="2"/>
        <v>0.25296363271046818</v>
      </c>
      <c r="I12" s="84">
        <v>855</v>
      </c>
      <c r="J12" s="29">
        <f t="shared" si="3"/>
        <v>0.17179023508137431</v>
      </c>
      <c r="K12" s="16">
        <f t="shared" si="4"/>
        <v>2114</v>
      </c>
      <c r="L12" s="16">
        <f t="shared" si="5"/>
        <v>487</v>
      </c>
      <c r="M12" s="16">
        <f t="shared" si="6"/>
        <v>354</v>
      </c>
      <c r="N12" s="16">
        <f t="shared" si="7"/>
        <v>841</v>
      </c>
    </row>
    <row r="13" spans="1:14" x14ac:dyDescent="0.2">
      <c r="A13" s="7" t="s">
        <v>243</v>
      </c>
      <c r="B13" s="84">
        <v>378</v>
      </c>
      <c r="C13" s="81">
        <f t="shared" si="0"/>
        <v>5.6224899598393573E-2</v>
      </c>
      <c r="D13" s="84">
        <v>337</v>
      </c>
      <c r="E13" s="81">
        <f t="shared" si="1"/>
        <v>5.0126431652536073E-2</v>
      </c>
      <c r="F13" s="80">
        <f t="shared" si="8"/>
        <v>715</v>
      </c>
      <c r="G13" s="84">
        <v>288</v>
      </c>
      <c r="H13" s="81">
        <f t="shared" si="2"/>
        <v>5.7866184448462928E-2</v>
      </c>
      <c r="I13" s="84">
        <v>277</v>
      </c>
      <c r="J13" s="82">
        <f t="shared" si="3"/>
        <v>5.5656017681334137E-2</v>
      </c>
      <c r="K13" s="16">
        <f t="shared" si="4"/>
        <v>565</v>
      </c>
      <c r="L13" s="16">
        <f t="shared" si="5"/>
        <v>90</v>
      </c>
      <c r="M13" s="16">
        <f t="shared" si="6"/>
        <v>60</v>
      </c>
      <c r="N13" s="16">
        <f t="shared" si="7"/>
        <v>150</v>
      </c>
    </row>
    <row r="14" spans="1:14" x14ac:dyDescent="0.2">
      <c r="A14" s="7" t="s">
        <v>244</v>
      </c>
      <c r="B14" s="84">
        <v>100</v>
      </c>
      <c r="C14" s="81">
        <f t="shared" si="0"/>
        <v>1.4874312063067083E-2</v>
      </c>
      <c r="D14" s="84">
        <v>99</v>
      </c>
      <c r="E14" s="81">
        <f t="shared" si="1"/>
        <v>1.4725568942436412E-2</v>
      </c>
      <c r="F14" s="80">
        <f t="shared" si="8"/>
        <v>199</v>
      </c>
      <c r="G14" s="84">
        <v>73</v>
      </c>
      <c r="H14" s="81">
        <f t="shared" si="2"/>
        <v>1.4667470363672896E-2</v>
      </c>
      <c r="I14" s="84">
        <v>81</v>
      </c>
      <c r="J14" s="29">
        <f t="shared" si="3"/>
        <v>1.62748643761302E-2</v>
      </c>
      <c r="K14" s="16">
        <f t="shared" si="4"/>
        <v>154</v>
      </c>
      <c r="L14" s="16">
        <f t="shared" si="5"/>
        <v>27</v>
      </c>
      <c r="M14" s="16">
        <f t="shared" si="6"/>
        <v>18</v>
      </c>
      <c r="N14" s="16">
        <f t="shared" si="7"/>
        <v>45</v>
      </c>
    </row>
    <row r="15" spans="1:14" x14ac:dyDescent="0.2">
      <c r="A15" s="7" t="s">
        <v>245</v>
      </c>
      <c r="B15" s="84">
        <v>68</v>
      </c>
      <c r="C15" s="81">
        <f t="shared" si="0"/>
        <v>1.0114532202885617E-2</v>
      </c>
      <c r="D15" s="84">
        <v>79</v>
      </c>
      <c r="E15" s="81">
        <f t="shared" si="1"/>
        <v>1.1750706529822996E-2</v>
      </c>
      <c r="F15" s="80">
        <f t="shared" si="8"/>
        <v>147</v>
      </c>
      <c r="G15" s="84">
        <v>62</v>
      </c>
      <c r="H15" s="81">
        <f t="shared" si="2"/>
        <v>1.2457303596544103E-2</v>
      </c>
      <c r="I15" s="84">
        <v>64</v>
      </c>
      <c r="J15" s="29">
        <f t="shared" si="3"/>
        <v>1.285915209965843E-2</v>
      </c>
      <c r="K15" s="16">
        <f t="shared" si="4"/>
        <v>126</v>
      </c>
      <c r="L15" s="16">
        <f t="shared" si="5"/>
        <v>6</v>
      </c>
      <c r="M15" s="16">
        <f t="shared" si="6"/>
        <v>15</v>
      </c>
      <c r="N15" s="16">
        <f t="shared" si="7"/>
        <v>21</v>
      </c>
    </row>
    <row r="16" spans="1:14" x14ac:dyDescent="0.2">
      <c r="A16" s="7" t="s">
        <v>207</v>
      </c>
      <c r="B16" s="84">
        <v>65</v>
      </c>
      <c r="C16" s="81">
        <f t="shared" si="0"/>
        <v>9.6683028409936048E-3</v>
      </c>
      <c r="D16" s="84">
        <v>175</v>
      </c>
      <c r="E16" s="81">
        <f t="shared" si="1"/>
        <v>2.6030046110367397E-2</v>
      </c>
      <c r="F16" s="80">
        <f t="shared" si="8"/>
        <v>240</v>
      </c>
      <c r="G16" s="84">
        <v>56</v>
      </c>
      <c r="H16" s="81">
        <f t="shared" si="2"/>
        <v>1.1251758087201125E-2</v>
      </c>
      <c r="I16" s="84">
        <v>153</v>
      </c>
      <c r="J16" s="29">
        <f t="shared" si="3"/>
        <v>3.074141048824593E-2</v>
      </c>
      <c r="K16" s="16">
        <f t="shared" si="4"/>
        <v>209</v>
      </c>
      <c r="L16" s="16">
        <f t="shared" si="5"/>
        <v>9</v>
      </c>
      <c r="M16" s="16">
        <f t="shared" si="6"/>
        <v>22</v>
      </c>
      <c r="N16" s="16">
        <f t="shared" si="7"/>
        <v>31</v>
      </c>
    </row>
    <row r="17" spans="1:14" x14ac:dyDescent="0.2">
      <c r="A17" s="7" t="s">
        <v>246</v>
      </c>
      <c r="B17" s="84">
        <v>56</v>
      </c>
      <c r="C17" s="81">
        <f t="shared" si="0"/>
        <v>8.3296147553175662E-3</v>
      </c>
      <c r="D17" s="84">
        <v>87</v>
      </c>
      <c r="E17" s="81">
        <f t="shared" si="1"/>
        <v>1.2940651494868362E-2</v>
      </c>
      <c r="F17" s="80">
        <f t="shared" si="8"/>
        <v>143</v>
      </c>
      <c r="G17" s="84">
        <v>48</v>
      </c>
      <c r="H17" s="81">
        <f t="shared" si="2"/>
        <v>9.6443640747438213E-3</v>
      </c>
      <c r="I17" s="84">
        <v>79</v>
      </c>
      <c r="J17" s="29">
        <f t="shared" si="3"/>
        <v>1.5873015873015872E-2</v>
      </c>
      <c r="K17" s="16">
        <f t="shared" si="4"/>
        <v>127</v>
      </c>
      <c r="L17" s="16">
        <f t="shared" si="5"/>
        <v>8</v>
      </c>
      <c r="M17" s="16">
        <f t="shared" si="6"/>
        <v>8</v>
      </c>
      <c r="N17" s="16">
        <f t="shared" si="7"/>
        <v>16</v>
      </c>
    </row>
    <row r="18" spans="1:14" ht="15.75" x14ac:dyDescent="0.25">
      <c r="A18" s="5" t="s">
        <v>5</v>
      </c>
      <c r="B18" s="17">
        <f>SUM(B10:B17)</f>
        <v>3708</v>
      </c>
      <c r="C18" s="23">
        <f t="shared" si="0"/>
        <v>0.55153949129852742</v>
      </c>
      <c r="D18" s="17">
        <f>SUM(D10:D17)</f>
        <v>3015</v>
      </c>
      <c r="E18" s="23">
        <f t="shared" si="1"/>
        <v>0.44846050870147258</v>
      </c>
      <c r="F18" s="17">
        <f t="shared" si="8"/>
        <v>6723</v>
      </c>
      <c r="G18" s="17">
        <f>SUM(G10:G17)</f>
        <v>2729</v>
      </c>
      <c r="H18" s="23">
        <f t="shared" si="2"/>
        <v>0.54832228249949766</v>
      </c>
      <c r="I18" s="17">
        <f>SUM(I10:I17)</f>
        <v>2248</v>
      </c>
      <c r="J18" s="30">
        <f t="shared" si="3"/>
        <v>0.45167771750050228</v>
      </c>
      <c r="K18" s="17">
        <f t="shared" si="4"/>
        <v>4977</v>
      </c>
      <c r="L18" s="17">
        <f t="shared" si="5"/>
        <v>979</v>
      </c>
      <c r="M18" s="17">
        <f t="shared" si="6"/>
        <v>767</v>
      </c>
      <c r="N18" s="17">
        <f t="shared" si="7"/>
        <v>1746</v>
      </c>
    </row>
    <row r="41" spans="2:8" x14ac:dyDescent="0.2">
      <c r="B41" s="101" t="s">
        <v>229</v>
      </c>
      <c r="C41" s="101"/>
      <c r="D41" s="101"/>
      <c r="E41" s="101"/>
      <c r="F41" s="101"/>
      <c r="G41" s="101"/>
      <c r="H41" s="101"/>
    </row>
    <row r="42" spans="2:8" x14ac:dyDescent="0.2">
      <c r="B42" s="101"/>
      <c r="C42" s="101"/>
      <c r="D42" s="101"/>
      <c r="E42" s="101"/>
      <c r="F42" s="101"/>
      <c r="G42" s="101"/>
      <c r="H42" s="101"/>
    </row>
    <row r="43" spans="2:8" x14ac:dyDescent="0.2">
      <c r="B43" s="101"/>
      <c r="C43" s="101"/>
      <c r="D43" s="101"/>
      <c r="E43" s="101"/>
      <c r="F43" s="101"/>
      <c r="G43" s="101"/>
      <c r="H43" s="101"/>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105" t="s">
        <v>230</v>
      </c>
      <c r="B4" s="105"/>
      <c r="C4" s="105"/>
      <c r="D4" s="105"/>
      <c r="E4" s="105"/>
      <c r="F4" s="105"/>
      <c r="G4" s="105"/>
      <c r="H4" s="105"/>
      <c r="I4" s="105"/>
      <c r="J4" s="105"/>
      <c r="K4" s="105"/>
    </row>
    <row r="5" spans="1:28" ht="15.75" x14ac:dyDescent="0.25">
      <c r="A5" s="12"/>
    </row>
    <row r="8" spans="1:28" x14ac:dyDescent="0.2">
      <c r="A8" s="109" t="s">
        <v>218</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1"/>
    </row>
    <row r="9" spans="1:28" x14ac:dyDescent="0.2">
      <c r="A9" s="103" t="s">
        <v>172</v>
      </c>
      <c r="B9" s="107" t="s">
        <v>21</v>
      </c>
      <c r="C9" s="107"/>
      <c r="D9" s="107"/>
      <c r="E9" s="107" t="s">
        <v>22</v>
      </c>
      <c r="F9" s="107"/>
      <c r="G9" s="107"/>
      <c r="H9" s="107" t="s">
        <v>23</v>
      </c>
      <c r="I9" s="107"/>
      <c r="J9" s="107"/>
      <c r="K9" s="107" t="s">
        <v>24</v>
      </c>
      <c r="L9" s="107"/>
      <c r="M9" s="107"/>
      <c r="N9" s="107" t="s">
        <v>25</v>
      </c>
      <c r="O9" s="107"/>
      <c r="P9" s="107"/>
      <c r="Q9" s="107" t="s">
        <v>26</v>
      </c>
      <c r="R9" s="107"/>
      <c r="S9" s="107"/>
      <c r="T9" s="107" t="s">
        <v>208</v>
      </c>
      <c r="U9" s="107"/>
      <c r="V9" s="107"/>
      <c r="W9" s="107" t="s">
        <v>209</v>
      </c>
      <c r="X9" s="107"/>
      <c r="Y9" s="107"/>
      <c r="Z9" s="107" t="s">
        <v>5</v>
      </c>
      <c r="AA9" s="107"/>
      <c r="AB9" s="107"/>
    </row>
    <row r="10" spans="1:28" ht="38.25" x14ac:dyDescent="0.2">
      <c r="A10" s="104"/>
      <c r="B10" s="26" t="s">
        <v>154</v>
      </c>
      <c r="C10" s="10" t="s">
        <v>20</v>
      </c>
      <c r="D10" s="8" t="s">
        <v>27</v>
      </c>
      <c r="E10" s="26" t="s">
        <v>154</v>
      </c>
      <c r="F10" s="10" t="s">
        <v>3</v>
      </c>
      <c r="G10" s="8" t="s">
        <v>28</v>
      </c>
      <c r="H10" s="26" t="s">
        <v>154</v>
      </c>
      <c r="I10" s="10" t="s">
        <v>3</v>
      </c>
      <c r="J10" s="8" t="s">
        <v>29</v>
      </c>
      <c r="K10" s="26" t="s">
        <v>154</v>
      </c>
      <c r="L10" s="10" t="s">
        <v>3</v>
      </c>
      <c r="M10" s="8" t="s">
        <v>30</v>
      </c>
      <c r="N10" s="26" t="s">
        <v>154</v>
      </c>
      <c r="O10" s="10" t="s">
        <v>3</v>
      </c>
      <c r="P10" s="8" t="s">
        <v>31</v>
      </c>
      <c r="Q10" s="26" t="s">
        <v>154</v>
      </c>
      <c r="R10" s="10" t="s">
        <v>3</v>
      </c>
      <c r="S10" s="8" t="s">
        <v>32</v>
      </c>
      <c r="T10" s="26" t="s">
        <v>154</v>
      </c>
      <c r="U10" s="10" t="s">
        <v>3</v>
      </c>
      <c r="V10" s="8" t="s">
        <v>211</v>
      </c>
      <c r="W10" s="26" t="s">
        <v>154</v>
      </c>
      <c r="X10" s="10" t="s">
        <v>3</v>
      </c>
      <c r="Y10" s="8" t="s">
        <v>210</v>
      </c>
      <c r="Z10" s="26" t="s">
        <v>154</v>
      </c>
      <c r="AA10" s="10" t="s">
        <v>3</v>
      </c>
      <c r="AB10" s="10" t="s">
        <v>7</v>
      </c>
    </row>
    <row r="11" spans="1:28" x14ac:dyDescent="0.2">
      <c r="A11" s="7" t="s">
        <v>8</v>
      </c>
      <c r="B11" s="84">
        <v>5</v>
      </c>
      <c r="C11" s="84">
        <v>3</v>
      </c>
      <c r="D11" s="80">
        <f>B11+C11</f>
        <v>8</v>
      </c>
      <c r="E11" s="84">
        <v>27</v>
      </c>
      <c r="F11" s="84">
        <v>20</v>
      </c>
      <c r="G11" s="80">
        <f>E11+F11</f>
        <v>47</v>
      </c>
      <c r="H11" s="84">
        <v>33</v>
      </c>
      <c r="I11" s="84">
        <v>15</v>
      </c>
      <c r="J11" s="80">
        <f>H11+I11</f>
        <v>48</v>
      </c>
      <c r="K11" s="84">
        <v>3</v>
      </c>
      <c r="L11" s="84">
        <v>8</v>
      </c>
      <c r="M11" s="80">
        <f>K11+L11</f>
        <v>11</v>
      </c>
      <c r="N11" s="84">
        <v>1</v>
      </c>
      <c r="O11" s="84">
        <v>0</v>
      </c>
      <c r="P11" s="80">
        <f>N11+O11</f>
        <v>1</v>
      </c>
      <c r="Q11" s="84">
        <v>1</v>
      </c>
      <c r="R11" s="84">
        <v>1</v>
      </c>
      <c r="S11" s="80">
        <f>Q11+R11</f>
        <v>2</v>
      </c>
      <c r="T11" s="84">
        <v>1</v>
      </c>
      <c r="U11" s="84">
        <v>2</v>
      </c>
      <c r="V11" s="80">
        <f>T11+U11</f>
        <v>3</v>
      </c>
      <c r="W11" s="84">
        <v>0</v>
      </c>
      <c r="X11" s="84">
        <v>0</v>
      </c>
      <c r="Y11" s="16">
        <f>W11+X11</f>
        <v>0</v>
      </c>
      <c r="Z11" s="16">
        <f>B11+E11+H11+K11+N11+Q11+T11+W11</f>
        <v>71</v>
      </c>
      <c r="AA11" s="16">
        <f>C11+F11+I11+L11+O11+R11+U11+X11</f>
        <v>49</v>
      </c>
      <c r="AB11" s="16">
        <f>Z11+AA11</f>
        <v>120</v>
      </c>
    </row>
    <row r="12" spans="1:28" x14ac:dyDescent="0.2">
      <c r="A12" s="7" t="s">
        <v>9</v>
      </c>
      <c r="B12" s="84">
        <v>22</v>
      </c>
      <c r="C12" s="84">
        <v>14</v>
      </c>
      <c r="D12" s="80">
        <f t="shared" ref="D12:D20" si="0">B12+C12</f>
        <v>36</v>
      </c>
      <c r="E12" s="84">
        <v>115</v>
      </c>
      <c r="F12" s="84">
        <v>104</v>
      </c>
      <c r="G12" s="80">
        <f t="shared" ref="G12:G20" si="1">E12+F12</f>
        <v>219</v>
      </c>
      <c r="H12" s="84">
        <v>176</v>
      </c>
      <c r="I12" s="84">
        <v>108</v>
      </c>
      <c r="J12" s="80">
        <f t="shared" ref="J12:J20" si="2">H12+I12</f>
        <v>284</v>
      </c>
      <c r="K12" s="84">
        <v>48</v>
      </c>
      <c r="L12" s="84">
        <v>58</v>
      </c>
      <c r="M12" s="80">
        <f t="shared" ref="M12:M20" si="3">K12+L12</f>
        <v>106</v>
      </c>
      <c r="N12" s="84">
        <v>16</v>
      </c>
      <c r="O12" s="84">
        <v>12</v>
      </c>
      <c r="P12" s="80">
        <f t="shared" ref="P12:P20" si="4">N12+O12</f>
        <v>28</v>
      </c>
      <c r="Q12" s="84">
        <v>14</v>
      </c>
      <c r="R12" s="84">
        <v>17</v>
      </c>
      <c r="S12" s="80">
        <f t="shared" ref="S12:S20" si="5">Q12+R12</f>
        <v>31</v>
      </c>
      <c r="T12" s="84">
        <v>7</v>
      </c>
      <c r="U12" s="84">
        <v>26</v>
      </c>
      <c r="V12" s="80">
        <f t="shared" ref="V12:V20" si="6">T12+U12</f>
        <v>33</v>
      </c>
      <c r="W12" s="84">
        <v>6</v>
      </c>
      <c r="X12" s="84">
        <v>4</v>
      </c>
      <c r="Y12" s="16">
        <f t="shared" ref="Y12:Y20" si="7">W12+X12</f>
        <v>10</v>
      </c>
      <c r="Z12" s="16">
        <f t="shared" ref="Z12:Z20" si="8">B12+E12+H12+K12+N12+Q12+T12+W12</f>
        <v>404</v>
      </c>
      <c r="AA12" s="16">
        <f t="shared" ref="AA12:AA20" si="9">C12+F12+I12+L12+O12+R12+U12+X12</f>
        <v>343</v>
      </c>
      <c r="AB12" s="16">
        <f t="shared" ref="AB12:AB20" si="10">Z12+AA12</f>
        <v>747</v>
      </c>
    </row>
    <row r="13" spans="1:28" x14ac:dyDescent="0.2">
      <c r="A13" s="7" t="s">
        <v>10</v>
      </c>
      <c r="B13" s="84">
        <v>36</v>
      </c>
      <c r="C13" s="84">
        <v>23</v>
      </c>
      <c r="D13" s="80">
        <f t="shared" si="0"/>
        <v>59</v>
      </c>
      <c r="E13" s="84">
        <v>128</v>
      </c>
      <c r="F13" s="84">
        <v>112</v>
      </c>
      <c r="G13" s="80">
        <f t="shared" si="1"/>
        <v>240</v>
      </c>
      <c r="H13" s="84">
        <v>216</v>
      </c>
      <c r="I13" s="84">
        <v>137</v>
      </c>
      <c r="J13" s="80">
        <f t="shared" si="2"/>
        <v>353</v>
      </c>
      <c r="K13" s="84">
        <v>69</v>
      </c>
      <c r="L13" s="84">
        <v>79</v>
      </c>
      <c r="M13" s="80">
        <f t="shared" si="3"/>
        <v>148</v>
      </c>
      <c r="N13" s="84">
        <v>23</v>
      </c>
      <c r="O13" s="84">
        <v>19</v>
      </c>
      <c r="P13" s="80">
        <f t="shared" si="4"/>
        <v>42</v>
      </c>
      <c r="Q13" s="84">
        <v>21</v>
      </c>
      <c r="R13" s="84">
        <v>19</v>
      </c>
      <c r="S13" s="80">
        <f t="shared" si="5"/>
        <v>40</v>
      </c>
      <c r="T13" s="84">
        <v>21</v>
      </c>
      <c r="U13" s="84">
        <v>68</v>
      </c>
      <c r="V13" s="80">
        <f t="shared" si="6"/>
        <v>89</v>
      </c>
      <c r="W13" s="84">
        <v>13</v>
      </c>
      <c r="X13" s="84">
        <v>23</v>
      </c>
      <c r="Y13" s="16">
        <f t="shared" si="7"/>
        <v>36</v>
      </c>
      <c r="Z13" s="16">
        <f t="shared" si="8"/>
        <v>527</v>
      </c>
      <c r="AA13" s="16">
        <f t="shared" si="9"/>
        <v>480</v>
      </c>
      <c r="AB13" s="16">
        <f t="shared" si="10"/>
        <v>1007</v>
      </c>
    </row>
    <row r="14" spans="1:28" x14ac:dyDescent="0.2">
      <c r="A14" s="7" t="s">
        <v>11</v>
      </c>
      <c r="B14" s="84">
        <v>22</v>
      </c>
      <c r="C14" s="84">
        <v>19</v>
      </c>
      <c r="D14" s="80">
        <f t="shared" si="0"/>
        <v>41</v>
      </c>
      <c r="E14" s="84">
        <v>97</v>
      </c>
      <c r="F14" s="84">
        <v>90</v>
      </c>
      <c r="G14" s="80">
        <f t="shared" si="1"/>
        <v>187</v>
      </c>
      <c r="H14" s="84">
        <v>174</v>
      </c>
      <c r="I14" s="84">
        <v>128</v>
      </c>
      <c r="J14" s="80">
        <f t="shared" si="2"/>
        <v>302</v>
      </c>
      <c r="K14" s="84">
        <v>47</v>
      </c>
      <c r="L14" s="84">
        <v>42</v>
      </c>
      <c r="M14" s="80">
        <f t="shared" si="3"/>
        <v>89</v>
      </c>
      <c r="N14" s="84">
        <v>14</v>
      </c>
      <c r="O14" s="84">
        <v>18</v>
      </c>
      <c r="P14" s="80">
        <f t="shared" si="4"/>
        <v>32</v>
      </c>
      <c r="Q14" s="84">
        <v>8</v>
      </c>
      <c r="R14" s="84">
        <v>13</v>
      </c>
      <c r="S14" s="80">
        <f t="shared" si="5"/>
        <v>21</v>
      </c>
      <c r="T14" s="84">
        <v>10</v>
      </c>
      <c r="U14" s="84">
        <v>20</v>
      </c>
      <c r="V14" s="80">
        <f t="shared" si="6"/>
        <v>30</v>
      </c>
      <c r="W14" s="84">
        <v>11</v>
      </c>
      <c r="X14" s="84">
        <v>20</v>
      </c>
      <c r="Y14" s="16">
        <f t="shared" si="7"/>
        <v>31</v>
      </c>
      <c r="Z14" s="16">
        <f t="shared" si="8"/>
        <v>383</v>
      </c>
      <c r="AA14" s="16">
        <f t="shared" si="9"/>
        <v>350</v>
      </c>
      <c r="AB14" s="16">
        <f t="shared" si="10"/>
        <v>733</v>
      </c>
    </row>
    <row r="15" spans="1:28" x14ac:dyDescent="0.2">
      <c r="A15" s="7" t="s">
        <v>12</v>
      </c>
      <c r="B15" s="84">
        <v>22</v>
      </c>
      <c r="C15" s="84">
        <v>22</v>
      </c>
      <c r="D15" s="80">
        <f t="shared" si="0"/>
        <v>44</v>
      </c>
      <c r="E15" s="84">
        <v>86</v>
      </c>
      <c r="F15" s="84">
        <v>85</v>
      </c>
      <c r="G15" s="80">
        <f t="shared" si="1"/>
        <v>171</v>
      </c>
      <c r="H15" s="84">
        <v>134</v>
      </c>
      <c r="I15" s="84">
        <v>101</v>
      </c>
      <c r="J15" s="80">
        <f t="shared" si="2"/>
        <v>235</v>
      </c>
      <c r="K15" s="84">
        <v>48</v>
      </c>
      <c r="L15" s="84">
        <v>38</v>
      </c>
      <c r="M15" s="80">
        <f t="shared" si="3"/>
        <v>86</v>
      </c>
      <c r="N15" s="84">
        <v>7</v>
      </c>
      <c r="O15" s="84">
        <v>11</v>
      </c>
      <c r="P15" s="80">
        <f t="shared" si="4"/>
        <v>18</v>
      </c>
      <c r="Q15" s="84">
        <v>6</v>
      </c>
      <c r="R15" s="84">
        <v>5</v>
      </c>
      <c r="S15" s="80">
        <f t="shared" si="5"/>
        <v>11</v>
      </c>
      <c r="T15" s="84">
        <v>7</v>
      </c>
      <c r="U15" s="84">
        <v>15</v>
      </c>
      <c r="V15" s="80">
        <f t="shared" si="6"/>
        <v>22</v>
      </c>
      <c r="W15" s="84">
        <v>7</v>
      </c>
      <c r="X15" s="84">
        <v>11</v>
      </c>
      <c r="Y15" s="16">
        <f t="shared" si="7"/>
        <v>18</v>
      </c>
      <c r="Z15" s="16">
        <f t="shared" si="8"/>
        <v>317</v>
      </c>
      <c r="AA15" s="16">
        <f t="shared" si="9"/>
        <v>288</v>
      </c>
      <c r="AB15" s="16">
        <f t="shared" si="10"/>
        <v>605</v>
      </c>
    </row>
    <row r="16" spans="1:28" x14ac:dyDescent="0.2">
      <c r="A16" s="7" t="s">
        <v>13</v>
      </c>
      <c r="B16" s="84">
        <v>18</v>
      </c>
      <c r="C16" s="84">
        <v>12</v>
      </c>
      <c r="D16" s="80">
        <f t="shared" si="0"/>
        <v>30</v>
      </c>
      <c r="E16" s="84">
        <v>91</v>
      </c>
      <c r="F16" s="84">
        <v>76</v>
      </c>
      <c r="G16" s="80">
        <f t="shared" si="1"/>
        <v>167</v>
      </c>
      <c r="H16" s="84">
        <v>157</v>
      </c>
      <c r="I16" s="84">
        <v>110</v>
      </c>
      <c r="J16" s="80">
        <f t="shared" si="2"/>
        <v>267</v>
      </c>
      <c r="K16" s="84">
        <v>34</v>
      </c>
      <c r="L16" s="84">
        <v>22</v>
      </c>
      <c r="M16" s="80">
        <f t="shared" si="3"/>
        <v>56</v>
      </c>
      <c r="N16" s="84">
        <v>5</v>
      </c>
      <c r="O16" s="84">
        <v>11</v>
      </c>
      <c r="P16" s="80">
        <f t="shared" si="4"/>
        <v>16</v>
      </c>
      <c r="Q16" s="84">
        <v>5</v>
      </c>
      <c r="R16" s="84">
        <v>6</v>
      </c>
      <c r="S16" s="80">
        <f t="shared" si="5"/>
        <v>11</v>
      </c>
      <c r="T16" s="84">
        <v>5</v>
      </c>
      <c r="U16" s="84">
        <v>12</v>
      </c>
      <c r="V16" s="80">
        <f t="shared" si="6"/>
        <v>17</v>
      </c>
      <c r="W16" s="84">
        <v>4</v>
      </c>
      <c r="X16" s="84">
        <v>11</v>
      </c>
      <c r="Y16" s="16">
        <f t="shared" si="7"/>
        <v>15</v>
      </c>
      <c r="Z16" s="16">
        <f t="shared" si="8"/>
        <v>319</v>
      </c>
      <c r="AA16" s="16">
        <f t="shared" si="9"/>
        <v>260</v>
      </c>
      <c r="AB16" s="16">
        <f t="shared" si="10"/>
        <v>579</v>
      </c>
    </row>
    <row r="17" spans="1:28" x14ac:dyDescent="0.2">
      <c r="A17" s="7" t="s">
        <v>14</v>
      </c>
      <c r="B17" s="84">
        <v>23</v>
      </c>
      <c r="C17" s="84">
        <v>10</v>
      </c>
      <c r="D17" s="80">
        <f t="shared" si="0"/>
        <v>33</v>
      </c>
      <c r="E17" s="84">
        <v>65</v>
      </c>
      <c r="F17" s="84">
        <v>53</v>
      </c>
      <c r="G17" s="80">
        <f t="shared" si="1"/>
        <v>118</v>
      </c>
      <c r="H17" s="84">
        <v>138</v>
      </c>
      <c r="I17" s="84">
        <v>97</v>
      </c>
      <c r="J17" s="80">
        <f t="shared" si="2"/>
        <v>235</v>
      </c>
      <c r="K17" s="84">
        <v>18</v>
      </c>
      <c r="L17" s="84">
        <v>13</v>
      </c>
      <c r="M17" s="80">
        <f t="shared" si="3"/>
        <v>31</v>
      </c>
      <c r="N17" s="84">
        <v>5</v>
      </c>
      <c r="O17" s="84">
        <v>4</v>
      </c>
      <c r="P17" s="80">
        <f t="shared" si="4"/>
        <v>9</v>
      </c>
      <c r="Q17" s="84">
        <v>3</v>
      </c>
      <c r="R17" s="84">
        <v>3</v>
      </c>
      <c r="S17" s="80">
        <f t="shared" si="5"/>
        <v>6</v>
      </c>
      <c r="T17" s="84">
        <v>3</v>
      </c>
      <c r="U17" s="84">
        <v>5</v>
      </c>
      <c r="V17" s="80">
        <f t="shared" si="6"/>
        <v>8</v>
      </c>
      <c r="W17" s="84">
        <v>5</v>
      </c>
      <c r="X17" s="84">
        <v>7</v>
      </c>
      <c r="Y17" s="16">
        <f t="shared" si="7"/>
        <v>12</v>
      </c>
      <c r="Z17" s="16">
        <f t="shared" si="8"/>
        <v>260</v>
      </c>
      <c r="AA17" s="16">
        <f t="shared" si="9"/>
        <v>192</v>
      </c>
      <c r="AB17" s="16">
        <f t="shared" si="10"/>
        <v>452</v>
      </c>
    </row>
    <row r="18" spans="1:28" x14ac:dyDescent="0.2">
      <c r="A18" s="7" t="s">
        <v>15</v>
      </c>
      <c r="B18" s="84">
        <v>15</v>
      </c>
      <c r="C18" s="84">
        <v>4</v>
      </c>
      <c r="D18" s="80">
        <f t="shared" si="0"/>
        <v>19</v>
      </c>
      <c r="E18" s="84">
        <v>76</v>
      </c>
      <c r="F18" s="84">
        <v>51</v>
      </c>
      <c r="G18" s="80">
        <f t="shared" si="1"/>
        <v>127</v>
      </c>
      <c r="H18" s="84">
        <v>129</v>
      </c>
      <c r="I18" s="84">
        <v>106</v>
      </c>
      <c r="J18" s="80">
        <f t="shared" si="2"/>
        <v>235</v>
      </c>
      <c r="K18" s="84">
        <v>15</v>
      </c>
      <c r="L18" s="84">
        <v>13</v>
      </c>
      <c r="M18" s="80">
        <f t="shared" si="3"/>
        <v>28</v>
      </c>
      <c r="N18" s="84">
        <v>1</v>
      </c>
      <c r="O18" s="84">
        <v>5</v>
      </c>
      <c r="P18" s="80">
        <f t="shared" si="4"/>
        <v>6</v>
      </c>
      <c r="Q18" s="84">
        <v>0</v>
      </c>
      <c r="R18" s="84">
        <v>0</v>
      </c>
      <c r="S18" s="80">
        <f t="shared" si="5"/>
        <v>0</v>
      </c>
      <c r="T18" s="84">
        <v>0</v>
      </c>
      <c r="U18" s="84">
        <v>3</v>
      </c>
      <c r="V18" s="80">
        <f t="shared" si="6"/>
        <v>3</v>
      </c>
      <c r="W18" s="84">
        <v>0</v>
      </c>
      <c r="X18" s="84">
        <v>2</v>
      </c>
      <c r="Y18" s="16">
        <f t="shared" si="7"/>
        <v>2</v>
      </c>
      <c r="Z18" s="16">
        <f t="shared" si="8"/>
        <v>236</v>
      </c>
      <c r="AA18" s="16">
        <f t="shared" si="9"/>
        <v>184</v>
      </c>
      <c r="AB18" s="16">
        <f t="shared" si="10"/>
        <v>420</v>
      </c>
    </row>
    <row r="19" spans="1:28" x14ac:dyDescent="0.2">
      <c r="A19" s="7" t="s">
        <v>16</v>
      </c>
      <c r="B19" s="84">
        <v>17</v>
      </c>
      <c r="C19" s="84">
        <v>7</v>
      </c>
      <c r="D19" s="80">
        <f t="shared" si="0"/>
        <v>24</v>
      </c>
      <c r="E19" s="84">
        <v>48</v>
      </c>
      <c r="F19" s="84">
        <v>25</v>
      </c>
      <c r="G19" s="80">
        <f t="shared" si="1"/>
        <v>73</v>
      </c>
      <c r="H19" s="84">
        <v>77</v>
      </c>
      <c r="I19" s="84">
        <v>38</v>
      </c>
      <c r="J19" s="80">
        <f t="shared" si="2"/>
        <v>115</v>
      </c>
      <c r="K19" s="84">
        <v>6</v>
      </c>
      <c r="L19" s="84">
        <v>4</v>
      </c>
      <c r="M19" s="80">
        <f t="shared" si="3"/>
        <v>10</v>
      </c>
      <c r="N19" s="84">
        <v>2</v>
      </c>
      <c r="O19" s="84">
        <v>1</v>
      </c>
      <c r="P19" s="80">
        <f t="shared" si="4"/>
        <v>3</v>
      </c>
      <c r="Q19" s="84">
        <v>4</v>
      </c>
      <c r="R19" s="84">
        <v>0</v>
      </c>
      <c r="S19" s="80">
        <f t="shared" si="5"/>
        <v>4</v>
      </c>
      <c r="T19" s="84">
        <v>1</v>
      </c>
      <c r="U19" s="84">
        <v>1</v>
      </c>
      <c r="V19" s="80">
        <f t="shared" si="6"/>
        <v>2</v>
      </c>
      <c r="W19" s="84">
        <v>1</v>
      </c>
      <c r="X19" s="84">
        <v>1</v>
      </c>
      <c r="Y19" s="16">
        <f t="shared" si="7"/>
        <v>2</v>
      </c>
      <c r="Z19" s="16">
        <f t="shared" si="8"/>
        <v>156</v>
      </c>
      <c r="AA19" s="16">
        <f t="shared" si="9"/>
        <v>77</v>
      </c>
      <c r="AB19" s="16">
        <f t="shared" si="10"/>
        <v>233</v>
      </c>
    </row>
    <row r="20" spans="1:28" x14ac:dyDescent="0.2">
      <c r="A20" s="7" t="s">
        <v>17</v>
      </c>
      <c r="B20" s="84">
        <v>5</v>
      </c>
      <c r="C20" s="84">
        <v>1</v>
      </c>
      <c r="D20" s="80">
        <f t="shared" si="0"/>
        <v>6</v>
      </c>
      <c r="E20" s="84">
        <v>27</v>
      </c>
      <c r="F20" s="84">
        <v>11</v>
      </c>
      <c r="G20" s="80">
        <f t="shared" si="1"/>
        <v>38</v>
      </c>
      <c r="H20" s="84">
        <v>29</v>
      </c>
      <c r="I20" s="84">
        <v>15</v>
      </c>
      <c r="J20" s="80">
        <f t="shared" si="2"/>
        <v>44</v>
      </c>
      <c r="K20" s="84">
        <v>0</v>
      </c>
      <c r="L20" s="84">
        <v>0</v>
      </c>
      <c r="M20" s="80">
        <f t="shared" si="3"/>
        <v>0</v>
      </c>
      <c r="N20" s="84">
        <v>0</v>
      </c>
      <c r="O20" s="84">
        <v>0</v>
      </c>
      <c r="P20" s="80">
        <f t="shared" si="4"/>
        <v>0</v>
      </c>
      <c r="Q20" s="84">
        <v>0</v>
      </c>
      <c r="R20" s="84">
        <v>0</v>
      </c>
      <c r="S20" s="80">
        <f t="shared" si="5"/>
        <v>0</v>
      </c>
      <c r="T20" s="84">
        <v>1</v>
      </c>
      <c r="U20" s="84">
        <v>1</v>
      </c>
      <c r="V20" s="80">
        <f t="shared" si="6"/>
        <v>2</v>
      </c>
      <c r="W20" s="84">
        <v>1</v>
      </c>
      <c r="X20" s="84">
        <v>0</v>
      </c>
      <c r="Y20" s="16">
        <f t="shared" si="7"/>
        <v>1</v>
      </c>
      <c r="Z20" s="16">
        <f t="shared" si="8"/>
        <v>63</v>
      </c>
      <c r="AA20" s="16">
        <f t="shared" si="9"/>
        <v>28</v>
      </c>
      <c r="AB20" s="16">
        <f t="shared" si="10"/>
        <v>91</v>
      </c>
    </row>
    <row r="21" spans="1:28" ht="15.75" x14ac:dyDescent="0.25">
      <c r="A21" s="5" t="s">
        <v>5</v>
      </c>
      <c r="B21" s="17">
        <f>SUM(B11:B20)</f>
        <v>185</v>
      </c>
      <c r="C21" s="17">
        <f t="shared" ref="C21:AB21" si="11">SUM(C11:C20)</f>
        <v>115</v>
      </c>
      <c r="D21" s="17">
        <f t="shared" si="11"/>
        <v>300</v>
      </c>
      <c r="E21" s="17">
        <f t="shared" si="11"/>
        <v>760</v>
      </c>
      <c r="F21" s="17">
        <f t="shared" si="11"/>
        <v>627</v>
      </c>
      <c r="G21" s="17">
        <f t="shared" si="11"/>
        <v>1387</v>
      </c>
      <c r="H21" s="17">
        <f t="shared" si="11"/>
        <v>1263</v>
      </c>
      <c r="I21" s="17">
        <f t="shared" si="11"/>
        <v>855</v>
      </c>
      <c r="J21" s="17">
        <f t="shared" si="11"/>
        <v>2118</v>
      </c>
      <c r="K21" s="17">
        <f t="shared" si="11"/>
        <v>288</v>
      </c>
      <c r="L21" s="17">
        <f t="shared" si="11"/>
        <v>277</v>
      </c>
      <c r="M21" s="17">
        <f t="shared" si="11"/>
        <v>565</v>
      </c>
      <c r="N21" s="17">
        <f t="shared" si="11"/>
        <v>74</v>
      </c>
      <c r="O21" s="17">
        <f t="shared" si="11"/>
        <v>81</v>
      </c>
      <c r="P21" s="17">
        <f t="shared" si="11"/>
        <v>155</v>
      </c>
      <c r="Q21" s="17">
        <f t="shared" si="11"/>
        <v>62</v>
      </c>
      <c r="R21" s="17">
        <f t="shared" si="11"/>
        <v>64</v>
      </c>
      <c r="S21" s="17">
        <f t="shared" si="11"/>
        <v>126</v>
      </c>
      <c r="T21" s="17">
        <f t="shared" si="11"/>
        <v>56</v>
      </c>
      <c r="U21" s="17">
        <f t="shared" si="11"/>
        <v>153</v>
      </c>
      <c r="V21" s="17">
        <f t="shared" si="11"/>
        <v>209</v>
      </c>
      <c r="W21" s="17">
        <f t="shared" si="11"/>
        <v>48</v>
      </c>
      <c r="X21" s="17">
        <f t="shared" si="11"/>
        <v>79</v>
      </c>
      <c r="Y21" s="17">
        <f t="shared" si="11"/>
        <v>127</v>
      </c>
      <c r="Z21" s="17">
        <f t="shared" si="11"/>
        <v>2736</v>
      </c>
      <c r="AA21" s="17">
        <f t="shared" si="11"/>
        <v>2251</v>
      </c>
      <c r="AB21" s="17">
        <f t="shared" si="11"/>
        <v>4987</v>
      </c>
    </row>
    <row r="43" spans="2:11" x14ac:dyDescent="0.2">
      <c r="B43" s="101" t="s">
        <v>231</v>
      </c>
      <c r="C43" s="101"/>
      <c r="D43" s="101"/>
      <c r="E43" s="101"/>
      <c r="F43" s="101"/>
      <c r="G43" s="101"/>
      <c r="H43" s="101"/>
      <c r="I43" s="101"/>
      <c r="J43" s="101"/>
      <c r="K43" s="101"/>
    </row>
    <row r="44" spans="2:11" x14ac:dyDescent="0.2">
      <c r="B44" s="101"/>
      <c r="C44" s="101"/>
      <c r="D44" s="101"/>
      <c r="E44" s="101"/>
      <c r="F44" s="101"/>
      <c r="G44" s="101"/>
      <c r="H44" s="101"/>
      <c r="I44" s="101"/>
      <c r="J44" s="101"/>
      <c r="K44" s="101"/>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12" t="s">
        <v>232</v>
      </c>
      <c r="B3" s="112"/>
      <c r="C3" s="112"/>
      <c r="D3" s="112"/>
      <c r="E3" s="112"/>
    </row>
    <row r="4" spans="1:5" ht="15.75" x14ac:dyDescent="0.25">
      <c r="A4" s="12"/>
    </row>
    <row r="6" spans="1:5" x14ac:dyDescent="0.2">
      <c r="A6" s="109" t="s">
        <v>218</v>
      </c>
      <c r="B6" s="110"/>
      <c r="C6" s="110"/>
      <c r="D6" s="111"/>
    </row>
    <row r="7" spans="1:5" ht="25.5" x14ac:dyDescent="0.2">
      <c r="A7" s="35" t="s">
        <v>174</v>
      </c>
      <c r="B7" s="10" t="s">
        <v>33</v>
      </c>
      <c r="C7" s="10" t="s">
        <v>34</v>
      </c>
      <c r="D7" s="8" t="s">
        <v>35</v>
      </c>
    </row>
    <row r="8" spans="1:5" x14ac:dyDescent="0.2">
      <c r="A8" s="7" t="s">
        <v>36</v>
      </c>
      <c r="B8" s="21">
        <v>1312</v>
      </c>
      <c r="C8" s="21">
        <v>1110</v>
      </c>
      <c r="D8" s="16">
        <f t="shared" ref="D8:D13" si="0">B8-C8</f>
        <v>202</v>
      </c>
    </row>
    <row r="9" spans="1:5" x14ac:dyDescent="0.2">
      <c r="A9" s="7" t="s">
        <v>37</v>
      </c>
      <c r="B9" s="21">
        <v>228</v>
      </c>
      <c r="C9" s="21">
        <v>176</v>
      </c>
      <c r="D9" s="16">
        <f t="shared" si="0"/>
        <v>52</v>
      </c>
    </row>
    <row r="10" spans="1:5" x14ac:dyDescent="0.2">
      <c r="A10" s="7" t="s">
        <v>38</v>
      </c>
      <c r="B10" s="21">
        <v>271</v>
      </c>
      <c r="C10" s="21">
        <v>239</v>
      </c>
      <c r="D10" s="16">
        <f t="shared" si="0"/>
        <v>32</v>
      </c>
    </row>
    <row r="11" spans="1:5" x14ac:dyDescent="0.2">
      <c r="A11" s="7" t="s">
        <v>39</v>
      </c>
      <c r="B11" s="16">
        <v>4590</v>
      </c>
      <c r="C11" s="16">
        <v>3011</v>
      </c>
      <c r="D11" s="16">
        <f t="shared" si="0"/>
        <v>1579</v>
      </c>
    </row>
    <row r="12" spans="1:5" x14ac:dyDescent="0.2">
      <c r="A12" s="7" t="s">
        <v>40</v>
      </c>
      <c r="B12" s="21">
        <v>322</v>
      </c>
      <c r="C12" s="21">
        <v>319</v>
      </c>
      <c r="D12" s="16">
        <f t="shared" si="0"/>
        <v>3</v>
      </c>
    </row>
    <row r="13" spans="1:5" ht="15.75" x14ac:dyDescent="0.25">
      <c r="A13" s="5" t="s">
        <v>5</v>
      </c>
      <c r="B13" s="17">
        <f>SUM(B8:B12)</f>
        <v>6723</v>
      </c>
      <c r="C13" s="17">
        <f>SUM(C8:C12)</f>
        <v>4855</v>
      </c>
      <c r="D13" s="17">
        <f t="shared" si="0"/>
        <v>1868</v>
      </c>
    </row>
    <row r="34" spans="1:3" x14ac:dyDescent="0.2">
      <c r="A34" s="101" t="s">
        <v>233</v>
      </c>
      <c r="B34" s="101"/>
      <c r="C34" s="101"/>
    </row>
    <row r="35" spans="1:3" x14ac:dyDescent="0.2">
      <c r="A35" s="101"/>
      <c r="B35" s="101"/>
      <c r="C35" s="101"/>
    </row>
    <row r="36" spans="1:3" x14ac:dyDescent="0.2">
      <c r="A36" s="101"/>
      <c r="B36" s="101"/>
      <c r="C36" s="101"/>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105" t="s">
        <v>234</v>
      </c>
      <c r="B4" s="105"/>
      <c r="C4" s="105"/>
      <c r="D4" s="105"/>
      <c r="E4" s="105"/>
      <c r="F4" s="105"/>
      <c r="G4" s="105"/>
      <c r="H4" s="105"/>
    </row>
    <row r="5" spans="1:34" ht="15.75" x14ac:dyDescent="0.25">
      <c r="A5" s="12"/>
    </row>
    <row r="7" spans="1:34" x14ac:dyDescent="0.2">
      <c r="A7" s="113" t="s">
        <v>218</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row>
    <row r="8" spans="1:34" x14ac:dyDescent="0.2">
      <c r="A8" s="103" t="s">
        <v>174</v>
      </c>
      <c r="B8" s="107" t="s">
        <v>41</v>
      </c>
      <c r="C8" s="107"/>
      <c r="D8" s="107"/>
      <c r="E8" s="107" t="s">
        <v>42</v>
      </c>
      <c r="F8" s="107"/>
      <c r="G8" s="107"/>
      <c r="H8" s="107" t="s">
        <v>43</v>
      </c>
      <c r="I8" s="107"/>
      <c r="J8" s="107"/>
      <c r="K8" s="107" t="s">
        <v>44</v>
      </c>
      <c r="L8" s="107"/>
      <c r="M8" s="107"/>
      <c r="N8" s="107" t="s">
        <v>45</v>
      </c>
      <c r="O8" s="107"/>
      <c r="P8" s="107"/>
      <c r="Q8" s="107" t="s">
        <v>46</v>
      </c>
      <c r="R8" s="107"/>
      <c r="S8" s="107"/>
      <c r="T8" s="107" t="s">
        <v>47</v>
      </c>
      <c r="U8" s="107"/>
      <c r="V8" s="107"/>
      <c r="W8" s="107" t="s">
        <v>48</v>
      </c>
      <c r="X8" s="107"/>
      <c r="Y8" s="107"/>
      <c r="Z8" s="107" t="s">
        <v>49</v>
      </c>
      <c r="AA8" s="107"/>
      <c r="AB8" s="107"/>
      <c r="AC8" s="107" t="s">
        <v>50</v>
      </c>
      <c r="AD8" s="107"/>
      <c r="AE8" s="107"/>
      <c r="AF8" s="107" t="s">
        <v>5</v>
      </c>
      <c r="AG8" s="11"/>
      <c r="AH8" s="11"/>
    </row>
    <row r="9" spans="1:34" x14ac:dyDescent="0.2">
      <c r="A9" s="104"/>
      <c r="B9" s="26" t="s">
        <v>156</v>
      </c>
      <c r="C9" s="10" t="s">
        <v>51</v>
      </c>
      <c r="D9" s="10" t="s">
        <v>52</v>
      </c>
      <c r="E9" s="26" t="s">
        <v>157</v>
      </c>
      <c r="F9" s="10" t="s">
        <v>53</v>
      </c>
      <c r="G9" s="10" t="s">
        <v>54</v>
      </c>
      <c r="H9" s="26" t="s">
        <v>158</v>
      </c>
      <c r="I9" s="10" t="s">
        <v>55</v>
      </c>
      <c r="J9" s="10" t="s">
        <v>56</v>
      </c>
      <c r="K9" s="26" t="s">
        <v>159</v>
      </c>
      <c r="L9" s="10" t="s">
        <v>57</v>
      </c>
      <c r="M9" s="10" t="s">
        <v>58</v>
      </c>
      <c r="N9" s="26" t="s">
        <v>160</v>
      </c>
      <c r="O9" s="10" t="s">
        <v>59</v>
      </c>
      <c r="P9" s="10" t="s">
        <v>60</v>
      </c>
      <c r="Q9" s="26" t="s">
        <v>161</v>
      </c>
      <c r="R9" s="10" t="s">
        <v>61</v>
      </c>
      <c r="S9" s="10" t="s">
        <v>62</v>
      </c>
      <c r="T9" s="26" t="s">
        <v>162</v>
      </c>
      <c r="U9" s="10" t="s">
        <v>63</v>
      </c>
      <c r="V9" s="10" t="s">
        <v>64</v>
      </c>
      <c r="W9" s="26" t="s">
        <v>163</v>
      </c>
      <c r="X9" s="10" t="s">
        <v>65</v>
      </c>
      <c r="Y9" s="10" t="s">
        <v>66</v>
      </c>
      <c r="Z9" s="26" t="s">
        <v>164</v>
      </c>
      <c r="AA9" s="10" t="s">
        <v>67</v>
      </c>
      <c r="AB9" s="10" t="s">
        <v>68</v>
      </c>
      <c r="AC9" s="26" t="s">
        <v>165</v>
      </c>
      <c r="AD9" s="10" t="s">
        <v>69</v>
      </c>
      <c r="AE9" s="10" t="s">
        <v>70</v>
      </c>
      <c r="AF9" s="107"/>
    </row>
    <row r="10" spans="1:34" x14ac:dyDescent="0.2">
      <c r="A10" s="7" t="s">
        <v>36</v>
      </c>
      <c r="B10" s="84">
        <v>30</v>
      </c>
      <c r="C10" s="84">
        <v>5</v>
      </c>
      <c r="D10" s="80">
        <f>B10+C10</f>
        <v>35</v>
      </c>
      <c r="E10" s="84">
        <v>119</v>
      </c>
      <c r="F10" s="84">
        <v>26</v>
      </c>
      <c r="G10" s="80">
        <f>E10+F10</f>
        <v>145</v>
      </c>
      <c r="H10" s="84">
        <v>149</v>
      </c>
      <c r="I10" s="84">
        <v>35</v>
      </c>
      <c r="J10" s="80">
        <f>H10+I10</f>
        <v>184</v>
      </c>
      <c r="K10" s="84">
        <v>98</v>
      </c>
      <c r="L10" s="84">
        <v>32</v>
      </c>
      <c r="M10" s="80">
        <f>K10+L10</f>
        <v>130</v>
      </c>
      <c r="N10" s="84">
        <v>86</v>
      </c>
      <c r="O10" s="84">
        <v>26</v>
      </c>
      <c r="P10" s="80">
        <f>N10+O10</f>
        <v>112</v>
      </c>
      <c r="Q10" s="84">
        <v>82</v>
      </c>
      <c r="R10" s="84">
        <v>29</v>
      </c>
      <c r="S10" s="80">
        <f>Q10+R10</f>
        <v>111</v>
      </c>
      <c r="T10" s="84">
        <v>103</v>
      </c>
      <c r="U10" s="84">
        <v>33</v>
      </c>
      <c r="V10" s="80">
        <f>T10+U10</f>
        <v>136</v>
      </c>
      <c r="W10" s="84">
        <v>103</v>
      </c>
      <c r="X10" s="84">
        <v>25</v>
      </c>
      <c r="Y10" s="80">
        <f>W10+X10</f>
        <v>128</v>
      </c>
      <c r="Z10" s="84">
        <v>80</v>
      </c>
      <c r="AA10" s="84">
        <v>13</v>
      </c>
      <c r="AB10" s="80">
        <f>Z10+AA10</f>
        <v>93</v>
      </c>
      <c r="AC10" s="84">
        <v>32</v>
      </c>
      <c r="AD10" s="84">
        <v>4</v>
      </c>
      <c r="AE10" s="16">
        <f>AC10+AD10</f>
        <v>36</v>
      </c>
      <c r="AF10" s="16">
        <f>D10+G10+J10+M10+P10+S10+V10+Y10+AB10+AE10</f>
        <v>1110</v>
      </c>
    </row>
    <row r="11" spans="1:34" x14ac:dyDescent="0.2">
      <c r="A11" s="7" t="s">
        <v>37</v>
      </c>
      <c r="B11" s="84">
        <v>1</v>
      </c>
      <c r="C11" s="84">
        <v>0</v>
      </c>
      <c r="D11" s="80">
        <f>B11+C11</f>
        <v>1</v>
      </c>
      <c r="E11" s="84">
        <v>17</v>
      </c>
      <c r="F11" s="84">
        <v>5</v>
      </c>
      <c r="G11" s="80">
        <f>E11+F11</f>
        <v>22</v>
      </c>
      <c r="H11" s="84">
        <v>31</v>
      </c>
      <c r="I11" s="84">
        <v>18</v>
      </c>
      <c r="J11" s="80">
        <f>H11+I11</f>
        <v>49</v>
      </c>
      <c r="K11" s="84">
        <v>24</v>
      </c>
      <c r="L11" s="84">
        <v>8</v>
      </c>
      <c r="M11" s="80">
        <f>K11+L11</f>
        <v>32</v>
      </c>
      <c r="N11" s="84">
        <v>13</v>
      </c>
      <c r="O11" s="84">
        <v>2</v>
      </c>
      <c r="P11" s="80">
        <f>N11+O11</f>
        <v>15</v>
      </c>
      <c r="Q11" s="84">
        <v>15</v>
      </c>
      <c r="R11" s="84">
        <v>4</v>
      </c>
      <c r="S11" s="80">
        <f>Q11+R11</f>
        <v>19</v>
      </c>
      <c r="T11" s="84">
        <v>10</v>
      </c>
      <c r="U11" s="84">
        <v>5</v>
      </c>
      <c r="V11" s="80">
        <f>T11+U11</f>
        <v>15</v>
      </c>
      <c r="W11" s="84">
        <v>12</v>
      </c>
      <c r="X11" s="84">
        <v>2</v>
      </c>
      <c r="Y11" s="80">
        <f>W11+X11</f>
        <v>14</v>
      </c>
      <c r="Z11" s="84">
        <v>8</v>
      </c>
      <c r="AA11" s="84">
        <v>0</v>
      </c>
      <c r="AB11" s="80">
        <f>Z11+AA11</f>
        <v>8</v>
      </c>
      <c r="AC11" s="84">
        <v>1</v>
      </c>
      <c r="AD11" s="84">
        <v>0</v>
      </c>
      <c r="AE11" s="16">
        <f>AC11+AD11</f>
        <v>1</v>
      </c>
      <c r="AF11" s="16">
        <f>D11+G11+J11+M11+P11+S11+V11+Y11+AB11+AE11</f>
        <v>176</v>
      </c>
    </row>
    <row r="12" spans="1:34" x14ac:dyDescent="0.2">
      <c r="A12" s="7" t="s">
        <v>38</v>
      </c>
      <c r="B12" s="84">
        <v>1</v>
      </c>
      <c r="C12" s="84">
        <v>0</v>
      </c>
      <c r="D12" s="80">
        <f>B12+C12</f>
        <v>1</v>
      </c>
      <c r="E12" s="84">
        <v>10</v>
      </c>
      <c r="F12" s="84">
        <v>1</v>
      </c>
      <c r="G12" s="80">
        <f>E12+F12</f>
        <v>11</v>
      </c>
      <c r="H12" s="84">
        <v>16</v>
      </c>
      <c r="I12" s="84">
        <v>4</v>
      </c>
      <c r="J12" s="80">
        <f>H12+I12</f>
        <v>20</v>
      </c>
      <c r="K12" s="84">
        <v>40</v>
      </c>
      <c r="L12" s="84">
        <v>4</v>
      </c>
      <c r="M12" s="80">
        <f>K12+L12</f>
        <v>44</v>
      </c>
      <c r="N12" s="84">
        <v>29</v>
      </c>
      <c r="O12" s="84">
        <v>3</v>
      </c>
      <c r="P12" s="80">
        <f>N12+O12</f>
        <v>32</v>
      </c>
      <c r="Q12" s="84">
        <v>47</v>
      </c>
      <c r="R12" s="84">
        <v>2</v>
      </c>
      <c r="S12" s="80">
        <f>Q12+R12</f>
        <v>49</v>
      </c>
      <c r="T12" s="84">
        <v>27</v>
      </c>
      <c r="U12" s="84">
        <v>2</v>
      </c>
      <c r="V12" s="80">
        <f>T12+U12</f>
        <v>29</v>
      </c>
      <c r="W12" s="84">
        <v>30</v>
      </c>
      <c r="X12" s="84">
        <v>1</v>
      </c>
      <c r="Y12" s="80">
        <f>W12+X12</f>
        <v>31</v>
      </c>
      <c r="Z12" s="84">
        <v>18</v>
      </c>
      <c r="AA12" s="84">
        <v>0</v>
      </c>
      <c r="AB12" s="80">
        <f>Z12+AA12</f>
        <v>18</v>
      </c>
      <c r="AC12" s="84">
        <v>4</v>
      </c>
      <c r="AD12" s="84">
        <v>0</v>
      </c>
      <c r="AE12" s="16">
        <f>AC12+AD12</f>
        <v>4</v>
      </c>
      <c r="AF12" s="16">
        <f>D12+G12+J12+M12+P12+S12+V12+Y12+AB12+AE12</f>
        <v>239</v>
      </c>
    </row>
    <row r="13" spans="1:34" x14ac:dyDescent="0.2">
      <c r="A13" s="7" t="s">
        <v>39</v>
      </c>
      <c r="B13" s="84">
        <v>35</v>
      </c>
      <c r="C13" s="84">
        <v>39</v>
      </c>
      <c r="D13" s="80">
        <f>B13+C13</f>
        <v>74</v>
      </c>
      <c r="E13" s="84">
        <v>240</v>
      </c>
      <c r="F13" s="84">
        <v>292</v>
      </c>
      <c r="G13" s="80">
        <f>E13+F13</f>
        <v>532</v>
      </c>
      <c r="H13" s="84">
        <v>302</v>
      </c>
      <c r="I13" s="84">
        <v>390</v>
      </c>
      <c r="J13" s="80">
        <f>H13+I13</f>
        <v>692</v>
      </c>
      <c r="K13" s="84">
        <v>203</v>
      </c>
      <c r="L13" s="84">
        <v>273</v>
      </c>
      <c r="M13" s="80">
        <f>K13+L13</f>
        <v>476</v>
      </c>
      <c r="N13" s="84">
        <v>167</v>
      </c>
      <c r="O13" s="84">
        <v>209</v>
      </c>
      <c r="P13" s="80">
        <f>N13+O13</f>
        <v>376</v>
      </c>
      <c r="Q13" s="84">
        <v>146</v>
      </c>
      <c r="R13" s="84">
        <v>179</v>
      </c>
      <c r="S13" s="80">
        <f>Q13+R13</f>
        <v>325</v>
      </c>
      <c r="T13" s="84">
        <v>97</v>
      </c>
      <c r="U13" s="84">
        <v>115</v>
      </c>
      <c r="V13" s="80">
        <f>T13+U13</f>
        <v>212</v>
      </c>
      <c r="W13" s="84">
        <v>78</v>
      </c>
      <c r="X13" s="84">
        <v>123</v>
      </c>
      <c r="Y13" s="80">
        <f>W13+X13</f>
        <v>201</v>
      </c>
      <c r="Z13" s="84">
        <v>42</v>
      </c>
      <c r="AA13" s="84">
        <v>48</v>
      </c>
      <c r="AB13" s="80">
        <f>Z13+AA13</f>
        <v>90</v>
      </c>
      <c r="AC13" s="84">
        <v>16</v>
      </c>
      <c r="AD13" s="84">
        <v>17</v>
      </c>
      <c r="AE13" s="16">
        <f>AC13+AD13</f>
        <v>33</v>
      </c>
      <c r="AF13" s="16">
        <f>D13+G13+J13+M13+P13+S13+V13+Y13+AB13+AE13</f>
        <v>3011</v>
      </c>
    </row>
    <row r="14" spans="1:34" x14ac:dyDescent="0.2">
      <c r="A14" s="7" t="s">
        <v>40</v>
      </c>
      <c r="B14" s="84">
        <v>4</v>
      </c>
      <c r="C14" s="84">
        <v>3</v>
      </c>
      <c r="D14" s="80">
        <f>B14+C14</f>
        <v>7</v>
      </c>
      <c r="E14" s="84">
        <v>13</v>
      </c>
      <c r="F14" s="84">
        <v>15</v>
      </c>
      <c r="G14" s="80">
        <f>E14+F14</f>
        <v>28</v>
      </c>
      <c r="H14" s="84">
        <v>18</v>
      </c>
      <c r="I14" s="84">
        <v>26</v>
      </c>
      <c r="J14" s="80">
        <f>H14+I14</f>
        <v>44</v>
      </c>
      <c r="K14" s="84">
        <v>11</v>
      </c>
      <c r="L14" s="84">
        <v>24</v>
      </c>
      <c r="M14" s="80">
        <f>K14+L14</f>
        <v>35</v>
      </c>
      <c r="N14" s="84">
        <v>9</v>
      </c>
      <c r="O14" s="84">
        <v>39</v>
      </c>
      <c r="P14" s="80">
        <f>N14+O14</f>
        <v>48</v>
      </c>
      <c r="Q14" s="84">
        <v>13</v>
      </c>
      <c r="R14" s="84">
        <v>38</v>
      </c>
      <c r="S14" s="80">
        <f>Q14+R14</f>
        <v>51</v>
      </c>
      <c r="T14" s="84">
        <v>14</v>
      </c>
      <c r="U14" s="84">
        <v>33</v>
      </c>
      <c r="V14" s="80">
        <f>T14+U14</f>
        <v>47</v>
      </c>
      <c r="W14" s="84">
        <v>9</v>
      </c>
      <c r="X14" s="84">
        <v>25</v>
      </c>
      <c r="Y14" s="80">
        <f>W14+X14</f>
        <v>34</v>
      </c>
      <c r="Z14" s="84">
        <v>4</v>
      </c>
      <c r="AA14" s="84">
        <v>14</v>
      </c>
      <c r="AB14" s="80">
        <f>Z14+AA14</f>
        <v>18</v>
      </c>
      <c r="AC14" s="84">
        <v>2</v>
      </c>
      <c r="AD14" s="84">
        <v>5</v>
      </c>
      <c r="AE14" s="16">
        <f>AC14+AD14</f>
        <v>7</v>
      </c>
      <c r="AF14" s="16">
        <f>D14+G14+J14+M14+P14+S14+V14+Y14+AB14+AE14</f>
        <v>319</v>
      </c>
    </row>
    <row r="15" spans="1:34" ht="15.75" x14ac:dyDescent="0.25">
      <c r="A15" s="5" t="s">
        <v>5</v>
      </c>
      <c r="B15" s="17">
        <f>SUM(B10:B14)</f>
        <v>71</v>
      </c>
      <c r="C15" s="17">
        <f t="shared" ref="C15:AE15" si="0">SUM(C10:C14)</f>
        <v>47</v>
      </c>
      <c r="D15" s="17">
        <f t="shared" si="0"/>
        <v>118</v>
      </c>
      <c r="E15" s="17">
        <f t="shared" si="0"/>
        <v>399</v>
      </c>
      <c r="F15" s="17">
        <f t="shared" si="0"/>
        <v>339</v>
      </c>
      <c r="G15" s="17">
        <f t="shared" si="0"/>
        <v>738</v>
      </c>
      <c r="H15" s="59">
        <f t="shared" si="0"/>
        <v>516</v>
      </c>
      <c r="I15" s="17">
        <f t="shared" si="0"/>
        <v>473</v>
      </c>
      <c r="J15" s="17">
        <f t="shared" si="0"/>
        <v>989</v>
      </c>
      <c r="K15" s="17">
        <f t="shared" si="0"/>
        <v>376</v>
      </c>
      <c r="L15" s="17">
        <f t="shared" si="0"/>
        <v>341</v>
      </c>
      <c r="M15" s="17">
        <f t="shared" si="0"/>
        <v>717</v>
      </c>
      <c r="N15" s="17">
        <f t="shared" si="0"/>
        <v>304</v>
      </c>
      <c r="O15" s="17">
        <f t="shared" si="0"/>
        <v>279</v>
      </c>
      <c r="P15" s="17">
        <f t="shared" si="0"/>
        <v>583</v>
      </c>
      <c r="Q15" s="17">
        <f t="shared" si="0"/>
        <v>303</v>
      </c>
      <c r="R15" s="17">
        <f t="shared" si="0"/>
        <v>252</v>
      </c>
      <c r="S15" s="17">
        <f t="shared" si="0"/>
        <v>555</v>
      </c>
      <c r="T15" s="17">
        <f t="shared" si="0"/>
        <v>251</v>
      </c>
      <c r="U15" s="17">
        <f t="shared" si="0"/>
        <v>188</v>
      </c>
      <c r="V15" s="17">
        <f t="shared" si="0"/>
        <v>439</v>
      </c>
      <c r="W15" s="17">
        <f>SUM(W10:W14)</f>
        <v>232</v>
      </c>
      <c r="X15" s="17">
        <f>SUM(X10:X14)</f>
        <v>176</v>
      </c>
      <c r="Y15" s="17">
        <f t="shared" si="0"/>
        <v>408</v>
      </c>
      <c r="Z15" s="17">
        <f t="shared" si="0"/>
        <v>152</v>
      </c>
      <c r="AA15" s="17">
        <f t="shared" si="0"/>
        <v>75</v>
      </c>
      <c r="AB15" s="17">
        <f t="shared" si="0"/>
        <v>227</v>
      </c>
      <c r="AC15" s="17">
        <f t="shared" si="0"/>
        <v>55</v>
      </c>
      <c r="AD15" s="17">
        <f t="shared" si="0"/>
        <v>26</v>
      </c>
      <c r="AE15" s="17">
        <f t="shared" si="0"/>
        <v>81</v>
      </c>
      <c r="AF15" s="17">
        <f>SUM(AF10:AF14)</f>
        <v>4855</v>
      </c>
    </row>
    <row r="36" spans="2:7" x14ac:dyDescent="0.2">
      <c r="B36" s="101" t="s">
        <v>235</v>
      </c>
      <c r="C36" s="101"/>
      <c r="D36" s="101"/>
      <c r="E36" s="101"/>
      <c r="F36" s="101"/>
      <c r="G36" s="101"/>
    </row>
    <row r="37" spans="2:7" x14ac:dyDescent="0.2">
      <c r="B37" s="101"/>
      <c r="C37" s="101"/>
      <c r="D37" s="101"/>
      <c r="E37" s="101"/>
      <c r="F37" s="101"/>
      <c r="G37" s="101"/>
    </row>
    <row r="38" spans="2:7" x14ac:dyDescent="0.2">
      <c r="B38" s="101"/>
      <c r="C38" s="101"/>
      <c r="D38" s="101"/>
      <c r="E38" s="101"/>
      <c r="F38" s="101"/>
      <c r="G38" s="101"/>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105" t="s">
        <v>236</v>
      </c>
      <c r="B3" s="105"/>
      <c r="C3" s="105"/>
      <c r="D3" s="105"/>
      <c r="E3" s="105"/>
      <c r="F3" s="105"/>
      <c r="G3" s="105"/>
      <c r="H3" s="105"/>
      <c r="I3" s="105"/>
    </row>
    <row r="4" spans="1:11" ht="15.75" x14ac:dyDescent="0.25">
      <c r="A4" s="12"/>
    </row>
    <row r="6" spans="1:11" x14ac:dyDescent="0.2">
      <c r="A6" s="113" t="s">
        <v>218</v>
      </c>
      <c r="B6" s="113"/>
      <c r="C6" s="113"/>
      <c r="D6" s="113"/>
      <c r="E6" s="113"/>
      <c r="F6" s="113"/>
      <c r="G6" s="113"/>
      <c r="H6" s="113"/>
      <c r="I6" s="113"/>
      <c r="J6" s="113"/>
      <c r="K6" s="113"/>
    </row>
    <row r="7" spans="1:11" ht="24.75" customHeight="1" x14ac:dyDescent="0.2">
      <c r="A7" s="116" t="s">
        <v>71</v>
      </c>
      <c r="B7" s="116" t="s">
        <v>72</v>
      </c>
      <c r="C7" s="107" t="s">
        <v>0</v>
      </c>
      <c r="D7" s="107"/>
      <c r="E7" s="107"/>
      <c r="F7" s="107" t="s">
        <v>1</v>
      </c>
      <c r="G7" s="107"/>
      <c r="H7" s="107"/>
      <c r="I7" s="108" t="s">
        <v>2</v>
      </c>
      <c r="J7" s="108"/>
      <c r="K7" s="108"/>
    </row>
    <row r="8" spans="1:11" x14ac:dyDescent="0.2">
      <c r="A8" s="117"/>
      <c r="B8" s="117"/>
      <c r="C8" s="26" t="s">
        <v>169</v>
      </c>
      <c r="D8" s="10" t="s">
        <v>3</v>
      </c>
      <c r="E8" s="10" t="s">
        <v>7</v>
      </c>
      <c r="F8" s="26" t="s">
        <v>154</v>
      </c>
      <c r="G8" s="10" t="s">
        <v>3</v>
      </c>
      <c r="H8" s="10" t="s">
        <v>7</v>
      </c>
      <c r="I8" s="26" t="s">
        <v>154</v>
      </c>
      <c r="J8" s="10" t="s">
        <v>20</v>
      </c>
      <c r="K8" s="10" t="s">
        <v>7</v>
      </c>
    </row>
    <row r="9" spans="1:11" x14ac:dyDescent="0.2">
      <c r="A9" s="14" t="s">
        <v>73</v>
      </c>
      <c r="B9" s="74" t="s">
        <v>247</v>
      </c>
      <c r="C9" s="43">
        <v>828</v>
      </c>
      <c r="D9" s="43">
        <v>610</v>
      </c>
      <c r="E9" s="31">
        <f>C9+D9</f>
        <v>1438</v>
      </c>
      <c r="F9" s="43">
        <v>381</v>
      </c>
      <c r="G9" s="43">
        <v>294</v>
      </c>
      <c r="H9" s="31">
        <f>F9+G9</f>
        <v>675</v>
      </c>
      <c r="I9" s="31">
        <f>C9-F9</f>
        <v>447</v>
      </c>
      <c r="J9" s="31">
        <f>D9-G9</f>
        <v>316</v>
      </c>
      <c r="K9" s="31">
        <f>E9-H9</f>
        <v>763</v>
      </c>
    </row>
    <row r="10" spans="1:11" ht="25.5" x14ac:dyDescent="0.2">
      <c r="A10" s="14" t="s">
        <v>74</v>
      </c>
      <c r="B10" s="74" t="s">
        <v>248</v>
      </c>
      <c r="C10" s="43">
        <v>912</v>
      </c>
      <c r="D10" s="43">
        <v>239</v>
      </c>
      <c r="E10" s="31">
        <f t="shared" ref="E10:E48" si="0">C10+D10</f>
        <v>1151</v>
      </c>
      <c r="F10" s="43">
        <v>762</v>
      </c>
      <c r="G10" s="43">
        <v>204</v>
      </c>
      <c r="H10" s="31">
        <f t="shared" ref="H10:H48" si="1">F10+G10</f>
        <v>966</v>
      </c>
      <c r="I10" s="31">
        <f t="shared" ref="I10:I48" si="2">C10-F10</f>
        <v>150</v>
      </c>
      <c r="J10" s="31">
        <f t="shared" ref="J10:J48" si="3">D10-G10</f>
        <v>35</v>
      </c>
      <c r="K10" s="31">
        <f t="shared" ref="K10:K48" si="4">E10-H10</f>
        <v>185</v>
      </c>
    </row>
    <row r="11" spans="1:11" x14ac:dyDescent="0.2">
      <c r="A11" s="14" t="s">
        <v>75</v>
      </c>
      <c r="B11" s="74" t="s">
        <v>249</v>
      </c>
      <c r="C11" s="43">
        <v>93</v>
      </c>
      <c r="D11" s="43">
        <v>271</v>
      </c>
      <c r="E11" s="31">
        <f t="shared" si="0"/>
        <v>364</v>
      </c>
      <c r="F11" s="43">
        <v>89</v>
      </c>
      <c r="G11" s="43">
        <v>221</v>
      </c>
      <c r="H11" s="31">
        <f t="shared" si="1"/>
        <v>310</v>
      </c>
      <c r="I11" s="31">
        <f t="shared" si="2"/>
        <v>4</v>
      </c>
      <c r="J11" s="31">
        <f t="shared" si="3"/>
        <v>50</v>
      </c>
      <c r="K11" s="31">
        <f t="shared" si="4"/>
        <v>54</v>
      </c>
    </row>
    <row r="12" spans="1:11" ht="25.5" x14ac:dyDescent="0.2">
      <c r="A12" s="14" t="s">
        <v>76</v>
      </c>
      <c r="B12" s="74" t="s">
        <v>250</v>
      </c>
      <c r="C12" s="43">
        <v>33</v>
      </c>
      <c r="D12" s="43">
        <v>258</v>
      </c>
      <c r="E12" s="31">
        <f t="shared" si="0"/>
        <v>291</v>
      </c>
      <c r="F12" s="43">
        <v>29</v>
      </c>
      <c r="G12" s="43">
        <v>185</v>
      </c>
      <c r="H12" s="31">
        <f t="shared" si="1"/>
        <v>214</v>
      </c>
      <c r="I12" s="31">
        <f t="shared" si="2"/>
        <v>4</v>
      </c>
      <c r="J12" s="31">
        <f t="shared" si="3"/>
        <v>73</v>
      </c>
      <c r="K12" s="31">
        <f t="shared" si="4"/>
        <v>77</v>
      </c>
    </row>
    <row r="13" spans="1:11" x14ac:dyDescent="0.2">
      <c r="A13" s="14" t="s">
        <v>77</v>
      </c>
      <c r="B13" s="74" t="s">
        <v>251</v>
      </c>
      <c r="C13" s="43">
        <v>70</v>
      </c>
      <c r="D13" s="43">
        <v>163</v>
      </c>
      <c r="E13" s="31">
        <f t="shared" si="0"/>
        <v>233</v>
      </c>
      <c r="F13" s="43">
        <v>41</v>
      </c>
      <c r="G13" s="43">
        <v>80</v>
      </c>
      <c r="H13" s="31">
        <f t="shared" si="1"/>
        <v>121</v>
      </c>
      <c r="I13" s="31">
        <f t="shared" si="2"/>
        <v>29</v>
      </c>
      <c r="J13" s="31">
        <f t="shared" si="3"/>
        <v>83</v>
      </c>
      <c r="K13" s="31">
        <f t="shared" si="4"/>
        <v>112</v>
      </c>
    </row>
    <row r="14" spans="1:11" x14ac:dyDescent="0.2">
      <c r="A14" s="14" t="s">
        <v>78</v>
      </c>
      <c r="B14" s="74" t="s">
        <v>252</v>
      </c>
      <c r="C14" s="43">
        <v>17</v>
      </c>
      <c r="D14" s="43">
        <v>212</v>
      </c>
      <c r="E14" s="31">
        <f t="shared" si="0"/>
        <v>229</v>
      </c>
      <c r="F14" s="43">
        <v>17</v>
      </c>
      <c r="G14" s="43">
        <v>202</v>
      </c>
      <c r="H14" s="31">
        <f t="shared" si="1"/>
        <v>219</v>
      </c>
      <c r="I14" s="31">
        <f t="shared" si="2"/>
        <v>0</v>
      </c>
      <c r="J14" s="31">
        <f t="shared" si="3"/>
        <v>10</v>
      </c>
      <c r="K14" s="31">
        <f t="shared" si="4"/>
        <v>10</v>
      </c>
    </row>
    <row r="15" spans="1:11" ht="25.5" x14ac:dyDescent="0.2">
      <c r="A15" s="14" t="s">
        <v>79</v>
      </c>
      <c r="B15" s="74" t="s">
        <v>253</v>
      </c>
      <c r="C15" s="43">
        <v>94</v>
      </c>
      <c r="D15" s="43">
        <v>120</v>
      </c>
      <c r="E15" s="31">
        <f t="shared" si="0"/>
        <v>214</v>
      </c>
      <c r="F15" s="43">
        <v>57</v>
      </c>
      <c r="G15" s="43">
        <v>84</v>
      </c>
      <c r="H15" s="31">
        <f t="shared" si="1"/>
        <v>141</v>
      </c>
      <c r="I15" s="31">
        <f t="shared" si="2"/>
        <v>37</v>
      </c>
      <c r="J15" s="31">
        <f t="shared" si="3"/>
        <v>36</v>
      </c>
      <c r="K15" s="31">
        <f t="shared" si="4"/>
        <v>73</v>
      </c>
    </row>
    <row r="16" spans="1:11" x14ac:dyDescent="0.2">
      <c r="A16" s="14" t="s">
        <v>80</v>
      </c>
      <c r="B16" s="74" t="s">
        <v>254</v>
      </c>
      <c r="C16" s="43">
        <v>68</v>
      </c>
      <c r="D16" s="43">
        <v>67</v>
      </c>
      <c r="E16" s="31">
        <f t="shared" si="0"/>
        <v>135</v>
      </c>
      <c r="F16" s="43">
        <v>37</v>
      </c>
      <c r="G16" s="43">
        <v>35</v>
      </c>
      <c r="H16" s="31">
        <f t="shared" si="1"/>
        <v>72</v>
      </c>
      <c r="I16" s="31">
        <f t="shared" si="2"/>
        <v>31</v>
      </c>
      <c r="J16" s="31">
        <f t="shared" si="3"/>
        <v>32</v>
      </c>
      <c r="K16" s="31">
        <f t="shared" si="4"/>
        <v>63</v>
      </c>
    </row>
    <row r="17" spans="1:11" ht="25.5" x14ac:dyDescent="0.2">
      <c r="A17" s="14" t="s">
        <v>81</v>
      </c>
      <c r="B17" s="74" t="s">
        <v>255</v>
      </c>
      <c r="C17" s="43">
        <v>55</v>
      </c>
      <c r="D17" s="43">
        <v>72</v>
      </c>
      <c r="E17" s="31">
        <f t="shared" si="0"/>
        <v>127</v>
      </c>
      <c r="F17" s="43">
        <v>42</v>
      </c>
      <c r="G17" s="43">
        <v>64</v>
      </c>
      <c r="H17" s="31">
        <f t="shared" si="1"/>
        <v>106</v>
      </c>
      <c r="I17" s="31">
        <f t="shared" si="2"/>
        <v>13</v>
      </c>
      <c r="J17" s="31">
        <f t="shared" si="3"/>
        <v>8</v>
      </c>
      <c r="K17" s="31">
        <f t="shared" si="4"/>
        <v>21</v>
      </c>
    </row>
    <row r="18" spans="1:11" x14ac:dyDescent="0.2">
      <c r="A18" s="14" t="s">
        <v>82</v>
      </c>
      <c r="B18" s="74" t="s">
        <v>256</v>
      </c>
      <c r="C18" s="43">
        <v>126</v>
      </c>
      <c r="D18" s="43"/>
      <c r="E18" s="31">
        <f t="shared" si="0"/>
        <v>126</v>
      </c>
      <c r="F18" s="43">
        <v>106</v>
      </c>
      <c r="G18" s="43"/>
      <c r="H18" s="31">
        <f t="shared" si="1"/>
        <v>106</v>
      </c>
      <c r="I18" s="31">
        <f t="shared" si="2"/>
        <v>20</v>
      </c>
      <c r="J18" s="31">
        <f t="shared" si="3"/>
        <v>0</v>
      </c>
      <c r="K18" s="31">
        <f t="shared" si="4"/>
        <v>20</v>
      </c>
    </row>
    <row r="19" spans="1:11" ht="25.5" x14ac:dyDescent="0.2">
      <c r="A19" s="14" t="s">
        <v>83</v>
      </c>
      <c r="B19" s="74" t="s">
        <v>257</v>
      </c>
      <c r="C19" s="43">
        <v>33</v>
      </c>
      <c r="D19" s="43">
        <v>63</v>
      </c>
      <c r="E19" s="31">
        <f t="shared" si="0"/>
        <v>96</v>
      </c>
      <c r="F19" s="43">
        <v>33</v>
      </c>
      <c r="G19" s="43">
        <v>62</v>
      </c>
      <c r="H19" s="31">
        <f t="shared" si="1"/>
        <v>95</v>
      </c>
      <c r="I19" s="31">
        <f t="shared" si="2"/>
        <v>0</v>
      </c>
      <c r="J19" s="31">
        <f t="shared" si="3"/>
        <v>1</v>
      </c>
      <c r="K19" s="31">
        <f t="shared" si="4"/>
        <v>1</v>
      </c>
    </row>
    <row r="20" spans="1:11" x14ac:dyDescent="0.2">
      <c r="A20" s="14" t="s">
        <v>84</v>
      </c>
      <c r="B20" s="74" t="s">
        <v>258</v>
      </c>
      <c r="C20" s="43">
        <v>67</v>
      </c>
      <c r="D20" s="43">
        <v>20</v>
      </c>
      <c r="E20" s="31">
        <f t="shared" si="0"/>
        <v>87</v>
      </c>
      <c r="F20" s="43">
        <v>57</v>
      </c>
      <c r="G20" s="43">
        <v>20</v>
      </c>
      <c r="H20" s="31">
        <f t="shared" si="1"/>
        <v>77</v>
      </c>
      <c r="I20" s="31">
        <f t="shared" si="2"/>
        <v>10</v>
      </c>
      <c r="J20" s="31">
        <f t="shared" si="3"/>
        <v>0</v>
      </c>
      <c r="K20" s="31">
        <f t="shared" si="4"/>
        <v>10</v>
      </c>
    </row>
    <row r="21" spans="1:11" ht="25.5" x14ac:dyDescent="0.2">
      <c r="A21" s="14" t="s">
        <v>85</v>
      </c>
      <c r="B21" s="74" t="s">
        <v>259</v>
      </c>
      <c r="C21" s="43">
        <v>59</v>
      </c>
      <c r="D21" s="43">
        <v>18</v>
      </c>
      <c r="E21" s="31">
        <f t="shared" si="0"/>
        <v>77</v>
      </c>
      <c r="F21" s="43">
        <v>59</v>
      </c>
      <c r="G21" s="43">
        <v>18</v>
      </c>
      <c r="H21" s="31">
        <f t="shared" si="1"/>
        <v>77</v>
      </c>
      <c r="I21" s="31">
        <f t="shared" si="2"/>
        <v>0</v>
      </c>
      <c r="J21" s="31">
        <f t="shared" si="3"/>
        <v>0</v>
      </c>
      <c r="K21" s="31">
        <f t="shared" si="4"/>
        <v>0</v>
      </c>
    </row>
    <row r="22" spans="1:11" x14ac:dyDescent="0.2">
      <c r="A22" s="14" t="s">
        <v>86</v>
      </c>
      <c r="B22" s="74" t="s">
        <v>260</v>
      </c>
      <c r="C22" s="43">
        <v>16</v>
      </c>
      <c r="D22" s="43">
        <v>53</v>
      </c>
      <c r="E22" s="31">
        <f t="shared" si="0"/>
        <v>69</v>
      </c>
      <c r="F22" s="43">
        <v>13</v>
      </c>
      <c r="G22" s="43">
        <v>42</v>
      </c>
      <c r="H22" s="31">
        <f t="shared" si="1"/>
        <v>55</v>
      </c>
      <c r="I22" s="31">
        <f t="shared" si="2"/>
        <v>3</v>
      </c>
      <c r="J22" s="31">
        <f t="shared" si="3"/>
        <v>11</v>
      </c>
      <c r="K22" s="31">
        <f t="shared" si="4"/>
        <v>14</v>
      </c>
    </row>
    <row r="23" spans="1:11" ht="25.5" x14ac:dyDescent="0.2">
      <c r="A23" s="14" t="s">
        <v>87</v>
      </c>
      <c r="B23" s="74" t="s">
        <v>261</v>
      </c>
      <c r="C23" s="43">
        <v>47</v>
      </c>
      <c r="D23" s="43">
        <v>21</v>
      </c>
      <c r="E23" s="31">
        <f t="shared" si="0"/>
        <v>68</v>
      </c>
      <c r="F23" s="43">
        <v>45</v>
      </c>
      <c r="G23" s="43">
        <v>21</v>
      </c>
      <c r="H23" s="31">
        <f t="shared" si="1"/>
        <v>66</v>
      </c>
      <c r="I23" s="31">
        <f t="shared" si="2"/>
        <v>2</v>
      </c>
      <c r="J23" s="31">
        <f t="shared" si="3"/>
        <v>0</v>
      </c>
      <c r="K23" s="31">
        <f t="shared" si="4"/>
        <v>2</v>
      </c>
    </row>
    <row r="24" spans="1:11" ht="25.5" x14ac:dyDescent="0.2">
      <c r="A24" s="14" t="s">
        <v>88</v>
      </c>
      <c r="B24" s="74" t="s">
        <v>262</v>
      </c>
      <c r="C24" s="43">
        <v>62</v>
      </c>
      <c r="D24" s="43">
        <v>3</v>
      </c>
      <c r="E24" s="31">
        <f t="shared" si="0"/>
        <v>65</v>
      </c>
      <c r="F24" s="43">
        <v>47</v>
      </c>
      <c r="G24" s="43">
        <v>2</v>
      </c>
      <c r="H24" s="31">
        <f t="shared" si="1"/>
        <v>49</v>
      </c>
      <c r="I24" s="31">
        <f t="shared" si="2"/>
        <v>15</v>
      </c>
      <c r="J24" s="31">
        <f t="shared" si="3"/>
        <v>1</v>
      </c>
      <c r="K24" s="31">
        <f t="shared" si="4"/>
        <v>16</v>
      </c>
    </row>
    <row r="25" spans="1:11" x14ac:dyDescent="0.2">
      <c r="A25" s="14" t="s">
        <v>89</v>
      </c>
      <c r="B25" s="74" t="s">
        <v>263</v>
      </c>
      <c r="C25" s="43">
        <v>1</v>
      </c>
      <c r="D25" s="43">
        <v>63</v>
      </c>
      <c r="E25" s="31">
        <f t="shared" si="0"/>
        <v>64</v>
      </c>
      <c r="F25" s="43">
        <v>1</v>
      </c>
      <c r="G25" s="43">
        <v>31</v>
      </c>
      <c r="H25" s="31">
        <f t="shared" si="1"/>
        <v>32</v>
      </c>
      <c r="I25" s="31">
        <f t="shared" si="2"/>
        <v>0</v>
      </c>
      <c r="J25" s="31">
        <f t="shared" si="3"/>
        <v>32</v>
      </c>
      <c r="K25" s="31">
        <f t="shared" si="4"/>
        <v>32</v>
      </c>
    </row>
    <row r="26" spans="1:11" x14ac:dyDescent="0.2">
      <c r="A26" s="14" t="s">
        <v>90</v>
      </c>
      <c r="B26" s="74" t="s">
        <v>264</v>
      </c>
      <c r="C26" s="43">
        <v>14</v>
      </c>
      <c r="D26" s="43">
        <v>48</v>
      </c>
      <c r="E26" s="31">
        <f t="shared" si="0"/>
        <v>62</v>
      </c>
      <c r="F26" s="43">
        <v>10</v>
      </c>
      <c r="G26" s="43">
        <v>43</v>
      </c>
      <c r="H26" s="31">
        <f t="shared" si="1"/>
        <v>53</v>
      </c>
      <c r="I26" s="31">
        <f t="shared" si="2"/>
        <v>4</v>
      </c>
      <c r="J26" s="31">
        <f t="shared" si="3"/>
        <v>5</v>
      </c>
      <c r="K26" s="31">
        <f t="shared" si="4"/>
        <v>9</v>
      </c>
    </row>
    <row r="27" spans="1:11" x14ac:dyDescent="0.2">
      <c r="A27" s="14" t="s">
        <v>91</v>
      </c>
      <c r="B27" s="74" t="s">
        <v>265</v>
      </c>
      <c r="C27" s="43">
        <v>36</v>
      </c>
      <c r="D27" s="43">
        <v>22</v>
      </c>
      <c r="E27" s="31">
        <f t="shared" si="0"/>
        <v>58</v>
      </c>
      <c r="F27" s="43">
        <v>21</v>
      </c>
      <c r="G27" s="43">
        <v>17</v>
      </c>
      <c r="H27" s="31">
        <f t="shared" si="1"/>
        <v>38</v>
      </c>
      <c r="I27" s="31">
        <f t="shared" si="2"/>
        <v>15</v>
      </c>
      <c r="J27" s="31">
        <f t="shared" si="3"/>
        <v>5</v>
      </c>
      <c r="K27" s="31">
        <f t="shared" si="4"/>
        <v>20</v>
      </c>
    </row>
    <row r="28" spans="1:11" x14ac:dyDescent="0.2">
      <c r="A28" s="14" t="s">
        <v>92</v>
      </c>
      <c r="B28" s="74" t="s">
        <v>266</v>
      </c>
      <c r="C28" s="43">
        <v>48</v>
      </c>
      <c r="D28" s="43">
        <v>9</v>
      </c>
      <c r="E28" s="31">
        <f t="shared" si="0"/>
        <v>57</v>
      </c>
      <c r="F28" s="43">
        <v>34</v>
      </c>
      <c r="G28" s="43">
        <v>8</v>
      </c>
      <c r="H28" s="31">
        <f t="shared" si="1"/>
        <v>42</v>
      </c>
      <c r="I28" s="31">
        <f t="shared" si="2"/>
        <v>14</v>
      </c>
      <c r="J28" s="31">
        <f t="shared" si="3"/>
        <v>1</v>
      </c>
      <c r="K28" s="31">
        <f t="shared" si="4"/>
        <v>15</v>
      </c>
    </row>
    <row r="29" spans="1:11" x14ac:dyDescent="0.2">
      <c r="A29" s="14" t="s">
        <v>93</v>
      </c>
      <c r="B29" s="74" t="s">
        <v>267</v>
      </c>
      <c r="C29" s="43">
        <v>54</v>
      </c>
      <c r="D29" s="43"/>
      <c r="E29" s="31">
        <f t="shared" si="0"/>
        <v>54</v>
      </c>
      <c r="F29" s="43">
        <v>36</v>
      </c>
      <c r="G29" s="43"/>
      <c r="H29" s="31">
        <f t="shared" si="1"/>
        <v>36</v>
      </c>
      <c r="I29" s="31">
        <f t="shared" si="2"/>
        <v>18</v>
      </c>
      <c r="J29" s="31">
        <f t="shared" si="3"/>
        <v>0</v>
      </c>
      <c r="K29" s="31">
        <f t="shared" si="4"/>
        <v>18</v>
      </c>
    </row>
    <row r="30" spans="1:11" x14ac:dyDescent="0.2">
      <c r="A30" s="14" t="s">
        <v>94</v>
      </c>
      <c r="B30" s="74" t="s">
        <v>268</v>
      </c>
      <c r="C30" s="43">
        <v>44</v>
      </c>
      <c r="D30" s="43">
        <v>9</v>
      </c>
      <c r="E30" s="31">
        <f t="shared" si="0"/>
        <v>53</v>
      </c>
      <c r="F30" s="43">
        <v>14</v>
      </c>
      <c r="G30" s="43">
        <v>3</v>
      </c>
      <c r="H30" s="31">
        <f t="shared" si="1"/>
        <v>17</v>
      </c>
      <c r="I30" s="31">
        <f t="shared" si="2"/>
        <v>30</v>
      </c>
      <c r="J30" s="31">
        <f t="shared" si="3"/>
        <v>6</v>
      </c>
      <c r="K30" s="31">
        <f t="shared" si="4"/>
        <v>36</v>
      </c>
    </row>
    <row r="31" spans="1:11" x14ac:dyDescent="0.2">
      <c r="A31" s="14" t="s">
        <v>95</v>
      </c>
      <c r="B31" s="74" t="s">
        <v>269</v>
      </c>
      <c r="C31" s="43">
        <v>4</v>
      </c>
      <c r="D31" s="43">
        <v>45</v>
      </c>
      <c r="E31" s="31">
        <f t="shared" si="0"/>
        <v>49</v>
      </c>
      <c r="F31" s="43">
        <v>4</v>
      </c>
      <c r="G31" s="43">
        <v>35</v>
      </c>
      <c r="H31" s="31">
        <f t="shared" si="1"/>
        <v>39</v>
      </c>
      <c r="I31" s="31">
        <f t="shared" si="2"/>
        <v>0</v>
      </c>
      <c r="J31" s="31">
        <f t="shared" si="3"/>
        <v>10</v>
      </c>
      <c r="K31" s="31">
        <f t="shared" si="4"/>
        <v>10</v>
      </c>
    </row>
    <row r="32" spans="1:11" x14ac:dyDescent="0.2">
      <c r="A32" s="14" t="s">
        <v>96</v>
      </c>
      <c r="B32" s="74" t="s">
        <v>270</v>
      </c>
      <c r="C32" s="43">
        <v>6</v>
      </c>
      <c r="D32" s="43">
        <v>42</v>
      </c>
      <c r="E32" s="31">
        <f t="shared" si="0"/>
        <v>48</v>
      </c>
      <c r="F32" s="43">
        <v>6</v>
      </c>
      <c r="G32" s="43">
        <v>39</v>
      </c>
      <c r="H32" s="31">
        <f t="shared" si="1"/>
        <v>45</v>
      </c>
      <c r="I32" s="31">
        <f t="shared" si="2"/>
        <v>0</v>
      </c>
      <c r="J32" s="31">
        <f t="shared" si="3"/>
        <v>3</v>
      </c>
      <c r="K32" s="31">
        <f t="shared" si="4"/>
        <v>3</v>
      </c>
    </row>
    <row r="33" spans="1:11" ht="25.5" x14ac:dyDescent="0.2">
      <c r="A33" s="14" t="s">
        <v>97</v>
      </c>
      <c r="B33" s="74" t="s">
        <v>271</v>
      </c>
      <c r="C33" s="43">
        <v>44</v>
      </c>
      <c r="D33" s="43">
        <v>4</v>
      </c>
      <c r="E33" s="31">
        <f t="shared" si="0"/>
        <v>48</v>
      </c>
      <c r="F33" s="43">
        <v>35</v>
      </c>
      <c r="G33" s="43">
        <v>3</v>
      </c>
      <c r="H33" s="31">
        <f t="shared" si="1"/>
        <v>38</v>
      </c>
      <c r="I33" s="31">
        <f t="shared" si="2"/>
        <v>9</v>
      </c>
      <c r="J33" s="31">
        <f t="shared" si="3"/>
        <v>1</v>
      </c>
      <c r="K33" s="31">
        <f t="shared" si="4"/>
        <v>10</v>
      </c>
    </row>
    <row r="34" spans="1:11" ht="25.5" x14ac:dyDescent="0.2">
      <c r="A34" s="14" t="s">
        <v>98</v>
      </c>
      <c r="B34" s="74" t="s">
        <v>272</v>
      </c>
      <c r="C34" s="43">
        <v>3</v>
      </c>
      <c r="D34" s="43">
        <v>39</v>
      </c>
      <c r="E34" s="31">
        <f t="shared" si="0"/>
        <v>42</v>
      </c>
      <c r="F34" s="43">
        <v>3</v>
      </c>
      <c r="G34" s="43">
        <v>37</v>
      </c>
      <c r="H34" s="31">
        <f t="shared" si="1"/>
        <v>40</v>
      </c>
      <c r="I34" s="31">
        <f t="shared" si="2"/>
        <v>0</v>
      </c>
      <c r="J34" s="31">
        <f t="shared" si="3"/>
        <v>2</v>
      </c>
      <c r="K34" s="31">
        <f t="shared" si="4"/>
        <v>2</v>
      </c>
    </row>
    <row r="35" spans="1:11" x14ac:dyDescent="0.2">
      <c r="A35" s="14" t="s">
        <v>99</v>
      </c>
      <c r="B35" s="74" t="s">
        <v>273</v>
      </c>
      <c r="C35" s="43">
        <v>30</v>
      </c>
      <c r="D35" s="43">
        <v>12</v>
      </c>
      <c r="E35" s="31">
        <f t="shared" si="0"/>
        <v>42</v>
      </c>
      <c r="F35" s="43">
        <v>13</v>
      </c>
      <c r="G35" s="43">
        <v>4</v>
      </c>
      <c r="H35" s="31">
        <f t="shared" si="1"/>
        <v>17</v>
      </c>
      <c r="I35" s="31">
        <f t="shared" si="2"/>
        <v>17</v>
      </c>
      <c r="J35" s="31">
        <f t="shared" si="3"/>
        <v>8</v>
      </c>
      <c r="K35" s="31">
        <f t="shared" si="4"/>
        <v>25</v>
      </c>
    </row>
    <row r="36" spans="1:11" x14ac:dyDescent="0.2">
      <c r="A36" s="14" t="s">
        <v>100</v>
      </c>
      <c r="B36" s="74" t="s">
        <v>274</v>
      </c>
      <c r="C36" s="43">
        <v>13</v>
      </c>
      <c r="D36" s="43">
        <v>28</v>
      </c>
      <c r="E36" s="31">
        <f t="shared" si="0"/>
        <v>41</v>
      </c>
      <c r="F36" s="43">
        <v>12</v>
      </c>
      <c r="G36" s="43">
        <v>26</v>
      </c>
      <c r="H36" s="31">
        <f t="shared" si="1"/>
        <v>38</v>
      </c>
      <c r="I36" s="31">
        <f t="shared" si="2"/>
        <v>1</v>
      </c>
      <c r="J36" s="31">
        <f t="shared" si="3"/>
        <v>2</v>
      </c>
      <c r="K36" s="31">
        <f t="shared" si="4"/>
        <v>3</v>
      </c>
    </row>
    <row r="37" spans="1:11" ht="25.5" x14ac:dyDescent="0.2">
      <c r="A37" s="14" t="s">
        <v>101</v>
      </c>
      <c r="B37" s="74" t="s">
        <v>275</v>
      </c>
      <c r="C37" s="43">
        <v>14</v>
      </c>
      <c r="D37" s="43">
        <v>25</v>
      </c>
      <c r="E37" s="31">
        <f t="shared" si="0"/>
        <v>39</v>
      </c>
      <c r="F37" s="43">
        <v>11</v>
      </c>
      <c r="G37" s="43">
        <v>23</v>
      </c>
      <c r="H37" s="31">
        <f t="shared" si="1"/>
        <v>34</v>
      </c>
      <c r="I37" s="31">
        <f t="shared" si="2"/>
        <v>3</v>
      </c>
      <c r="J37" s="31">
        <f t="shared" si="3"/>
        <v>2</v>
      </c>
      <c r="K37" s="31">
        <f t="shared" si="4"/>
        <v>5</v>
      </c>
    </row>
    <row r="38" spans="1:11" x14ac:dyDescent="0.2">
      <c r="A38" s="14" t="s">
        <v>102</v>
      </c>
      <c r="B38" s="74" t="s">
        <v>276</v>
      </c>
      <c r="C38" s="43">
        <v>36</v>
      </c>
      <c r="D38" s="43"/>
      <c r="E38" s="31">
        <f t="shared" si="0"/>
        <v>36</v>
      </c>
      <c r="F38" s="43">
        <v>15</v>
      </c>
      <c r="G38" s="43"/>
      <c r="H38" s="31">
        <f t="shared" si="1"/>
        <v>15</v>
      </c>
      <c r="I38" s="31">
        <f t="shared" si="2"/>
        <v>21</v>
      </c>
      <c r="J38" s="31">
        <f t="shared" si="3"/>
        <v>0</v>
      </c>
      <c r="K38" s="31">
        <f t="shared" si="4"/>
        <v>21</v>
      </c>
    </row>
    <row r="39" spans="1:11" ht="25.5" x14ac:dyDescent="0.2">
      <c r="A39" s="14" t="s">
        <v>103</v>
      </c>
      <c r="B39" s="74" t="s">
        <v>277</v>
      </c>
      <c r="C39" s="43">
        <v>34</v>
      </c>
      <c r="D39" s="43">
        <v>1</v>
      </c>
      <c r="E39" s="31">
        <f t="shared" si="0"/>
        <v>35</v>
      </c>
      <c r="F39" s="43">
        <v>20</v>
      </c>
      <c r="G39" s="43">
        <v>1</v>
      </c>
      <c r="H39" s="31">
        <f t="shared" si="1"/>
        <v>21</v>
      </c>
      <c r="I39" s="31">
        <f t="shared" si="2"/>
        <v>14</v>
      </c>
      <c r="J39" s="31">
        <f t="shared" si="3"/>
        <v>0</v>
      </c>
      <c r="K39" s="31">
        <f t="shared" si="4"/>
        <v>14</v>
      </c>
    </row>
    <row r="40" spans="1:11" x14ac:dyDescent="0.2">
      <c r="A40" s="14" t="s">
        <v>104</v>
      </c>
      <c r="B40" s="74" t="s">
        <v>278</v>
      </c>
      <c r="C40" s="43">
        <v>1</v>
      </c>
      <c r="D40" s="43">
        <v>34</v>
      </c>
      <c r="E40" s="31">
        <f t="shared" si="0"/>
        <v>35</v>
      </c>
      <c r="F40" s="43">
        <v>1</v>
      </c>
      <c r="G40" s="43">
        <v>32</v>
      </c>
      <c r="H40" s="31">
        <f t="shared" si="1"/>
        <v>33</v>
      </c>
      <c r="I40" s="31">
        <f t="shared" si="2"/>
        <v>0</v>
      </c>
      <c r="J40" s="31">
        <f t="shared" si="3"/>
        <v>2</v>
      </c>
      <c r="K40" s="31">
        <f t="shared" si="4"/>
        <v>2</v>
      </c>
    </row>
    <row r="41" spans="1:11" x14ac:dyDescent="0.2">
      <c r="A41" s="14" t="s">
        <v>105</v>
      </c>
      <c r="B41" s="74" t="s">
        <v>279</v>
      </c>
      <c r="C41" s="43">
        <v>14</v>
      </c>
      <c r="D41" s="43">
        <v>20</v>
      </c>
      <c r="E41" s="31">
        <f t="shared" si="0"/>
        <v>34</v>
      </c>
      <c r="F41" s="43">
        <v>14</v>
      </c>
      <c r="G41" s="43">
        <v>19</v>
      </c>
      <c r="H41" s="31">
        <f t="shared" si="1"/>
        <v>33</v>
      </c>
      <c r="I41" s="31">
        <f t="shared" si="2"/>
        <v>0</v>
      </c>
      <c r="J41" s="31">
        <f t="shared" si="3"/>
        <v>1</v>
      </c>
      <c r="K41" s="31">
        <f t="shared" si="4"/>
        <v>1</v>
      </c>
    </row>
    <row r="42" spans="1:11" ht="25.5" x14ac:dyDescent="0.2">
      <c r="A42" s="14" t="s">
        <v>106</v>
      </c>
      <c r="B42" s="74" t="s">
        <v>280</v>
      </c>
      <c r="C42" s="43">
        <v>15</v>
      </c>
      <c r="D42" s="43">
        <v>18</v>
      </c>
      <c r="E42" s="31">
        <f t="shared" si="0"/>
        <v>33</v>
      </c>
      <c r="F42" s="43">
        <v>10</v>
      </c>
      <c r="G42" s="43">
        <v>16</v>
      </c>
      <c r="H42" s="31">
        <f t="shared" si="1"/>
        <v>26</v>
      </c>
      <c r="I42" s="31">
        <f t="shared" si="2"/>
        <v>5</v>
      </c>
      <c r="J42" s="31">
        <f t="shared" si="3"/>
        <v>2</v>
      </c>
      <c r="K42" s="31">
        <f t="shared" si="4"/>
        <v>7</v>
      </c>
    </row>
    <row r="43" spans="1:11" x14ac:dyDescent="0.2">
      <c r="A43" s="14" t="s">
        <v>107</v>
      </c>
      <c r="B43" s="74" t="s">
        <v>281</v>
      </c>
      <c r="C43" s="43">
        <v>3</v>
      </c>
      <c r="D43" s="43">
        <v>28</v>
      </c>
      <c r="E43" s="31">
        <f t="shared" si="0"/>
        <v>31</v>
      </c>
      <c r="F43" s="43">
        <v>3</v>
      </c>
      <c r="G43" s="43">
        <v>18</v>
      </c>
      <c r="H43" s="31">
        <f t="shared" si="1"/>
        <v>21</v>
      </c>
      <c r="I43" s="31">
        <f t="shared" si="2"/>
        <v>0</v>
      </c>
      <c r="J43" s="31">
        <f t="shared" si="3"/>
        <v>10</v>
      </c>
      <c r="K43" s="31">
        <f t="shared" si="4"/>
        <v>10</v>
      </c>
    </row>
    <row r="44" spans="1:11" ht="25.5" x14ac:dyDescent="0.2">
      <c r="A44" s="14" t="s">
        <v>108</v>
      </c>
      <c r="B44" s="74" t="s">
        <v>282</v>
      </c>
      <c r="C44" s="43">
        <v>29</v>
      </c>
      <c r="D44" s="43">
        <v>2</v>
      </c>
      <c r="E44" s="31">
        <f t="shared" si="0"/>
        <v>31</v>
      </c>
      <c r="F44" s="43">
        <v>17</v>
      </c>
      <c r="G44" s="43">
        <v>2</v>
      </c>
      <c r="H44" s="31">
        <f t="shared" si="1"/>
        <v>19</v>
      </c>
      <c r="I44" s="31">
        <f t="shared" si="2"/>
        <v>12</v>
      </c>
      <c r="J44" s="31">
        <f t="shared" si="3"/>
        <v>0</v>
      </c>
      <c r="K44" s="31">
        <f t="shared" si="4"/>
        <v>12</v>
      </c>
    </row>
    <row r="45" spans="1:11" x14ac:dyDescent="0.2">
      <c r="A45" s="14" t="s">
        <v>109</v>
      </c>
      <c r="B45" s="74" t="s">
        <v>283</v>
      </c>
      <c r="C45" s="43">
        <v>27</v>
      </c>
      <c r="D45" s="43"/>
      <c r="E45" s="31">
        <f t="shared" si="0"/>
        <v>27</v>
      </c>
      <c r="F45" s="43">
        <v>27</v>
      </c>
      <c r="G45" s="43"/>
      <c r="H45" s="31">
        <f t="shared" si="1"/>
        <v>27</v>
      </c>
      <c r="I45" s="31">
        <f t="shared" si="2"/>
        <v>0</v>
      </c>
      <c r="J45" s="31">
        <f t="shared" si="3"/>
        <v>0</v>
      </c>
      <c r="K45" s="31">
        <f t="shared" si="4"/>
        <v>0</v>
      </c>
    </row>
    <row r="46" spans="1:11" ht="25.5" x14ac:dyDescent="0.2">
      <c r="A46" s="14" t="s">
        <v>110</v>
      </c>
      <c r="B46" s="74" t="s">
        <v>284</v>
      </c>
      <c r="C46" s="43">
        <v>23</v>
      </c>
      <c r="D46" s="43">
        <v>3</v>
      </c>
      <c r="E46" s="31">
        <f t="shared" si="0"/>
        <v>26</v>
      </c>
      <c r="F46" s="43">
        <v>21</v>
      </c>
      <c r="G46" s="43">
        <v>2</v>
      </c>
      <c r="H46" s="31">
        <f t="shared" si="1"/>
        <v>23</v>
      </c>
      <c r="I46" s="31">
        <f t="shared" si="2"/>
        <v>2</v>
      </c>
      <c r="J46" s="31">
        <f t="shared" si="3"/>
        <v>1</v>
      </c>
      <c r="K46" s="31">
        <f t="shared" si="4"/>
        <v>3</v>
      </c>
    </row>
    <row r="47" spans="1:11" x14ac:dyDescent="0.2">
      <c r="A47" s="14" t="s">
        <v>111</v>
      </c>
      <c r="B47" s="74" t="s">
        <v>285</v>
      </c>
      <c r="C47" s="43">
        <v>8</v>
      </c>
      <c r="D47" s="43">
        <v>17</v>
      </c>
      <c r="E47" s="31">
        <f t="shared" si="0"/>
        <v>25</v>
      </c>
      <c r="F47" s="43">
        <v>4</v>
      </c>
      <c r="G47" s="43">
        <v>8</v>
      </c>
      <c r="H47" s="31">
        <f t="shared" si="1"/>
        <v>12</v>
      </c>
      <c r="I47" s="31">
        <f t="shared" si="2"/>
        <v>4</v>
      </c>
      <c r="J47" s="31">
        <f t="shared" si="3"/>
        <v>9</v>
      </c>
      <c r="K47" s="31">
        <f t="shared" si="4"/>
        <v>13</v>
      </c>
    </row>
    <row r="48" spans="1:11" x14ac:dyDescent="0.2">
      <c r="A48" s="14" t="s">
        <v>112</v>
      </c>
      <c r="B48" s="74" t="s">
        <v>286</v>
      </c>
      <c r="C48" s="43">
        <v>7</v>
      </c>
      <c r="D48" s="43">
        <v>17</v>
      </c>
      <c r="E48" s="31">
        <f t="shared" si="0"/>
        <v>24</v>
      </c>
      <c r="F48" s="43">
        <v>3</v>
      </c>
      <c r="G48" s="43">
        <v>12</v>
      </c>
      <c r="H48" s="31">
        <f t="shared" si="1"/>
        <v>15</v>
      </c>
      <c r="I48" s="31">
        <f t="shared" si="2"/>
        <v>4</v>
      </c>
      <c r="J48" s="31">
        <f t="shared" si="3"/>
        <v>5</v>
      </c>
      <c r="K48" s="31">
        <f t="shared" si="4"/>
        <v>9</v>
      </c>
    </row>
    <row r="49" spans="1:11" ht="15.75" x14ac:dyDescent="0.25">
      <c r="A49" s="114" t="s">
        <v>5</v>
      </c>
      <c r="B49" s="115"/>
      <c r="C49" s="17">
        <f>SUM(C9:C48)</f>
        <v>3088</v>
      </c>
      <c r="D49" s="17">
        <f t="shared" ref="D49:K49" si="5">SUM(D9:D48)</f>
        <v>2676</v>
      </c>
      <c r="E49" s="17">
        <f t="shared" si="5"/>
        <v>5764</v>
      </c>
      <c r="F49" s="17">
        <f t="shared" si="5"/>
        <v>2150</v>
      </c>
      <c r="G49" s="17">
        <f t="shared" si="5"/>
        <v>1913</v>
      </c>
      <c r="H49" s="17">
        <f t="shared" si="5"/>
        <v>4063</v>
      </c>
      <c r="I49" s="17">
        <f t="shared" si="5"/>
        <v>938</v>
      </c>
      <c r="J49" s="17">
        <f t="shared" si="5"/>
        <v>763</v>
      </c>
      <c r="K49" s="17">
        <f t="shared" si="5"/>
        <v>1701</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105" t="s">
        <v>237</v>
      </c>
      <c r="B3" s="105"/>
      <c r="C3" s="105"/>
      <c r="D3" s="105"/>
      <c r="E3" s="105"/>
      <c r="F3" s="105"/>
      <c r="G3" s="105"/>
      <c r="H3" s="105"/>
      <c r="I3" s="105"/>
    </row>
    <row r="4" spans="1:24" ht="15.75" x14ac:dyDescent="0.25">
      <c r="A4" s="12"/>
    </row>
    <row r="5" spans="1:24" ht="15.75" x14ac:dyDescent="0.25">
      <c r="A5" s="12"/>
    </row>
    <row r="7" spans="1:24" x14ac:dyDescent="0.2">
      <c r="A7" s="113" t="s">
        <v>218</v>
      </c>
      <c r="B7" s="113"/>
      <c r="C7" s="113"/>
      <c r="D7" s="113"/>
      <c r="E7" s="113"/>
      <c r="F7" s="113"/>
      <c r="G7" s="113"/>
      <c r="H7" s="113"/>
      <c r="I7" s="113"/>
      <c r="J7" s="113"/>
      <c r="K7" s="113"/>
      <c r="L7" s="113"/>
      <c r="M7" s="113"/>
      <c r="N7" s="113"/>
      <c r="O7" s="113"/>
      <c r="P7" s="113"/>
      <c r="Q7" s="113"/>
      <c r="R7" s="113"/>
      <c r="S7" s="113"/>
      <c r="T7" s="113"/>
      <c r="U7" s="113"/>
      <c r="V7" s="113"/>
      <c r="W7" s="113"/>
      <c r="X7" s="113"/>
    </row>
    <row r="8" spans="1:24" x14ac:dyDescent="0.2">
      <c r="A8" s="116" t="s">
        <v>71</v>
      </c>
      <c r="B8" s="116" t="s">
        <v>113</v>
      </c>
      <c r="C8" s="107" t="s">
        <v>41</v>
      </c>
      <c r="D8" s="107"/>
      <c r="E8" s="107" t="s">
        <v>42</v>
      </c>
      <c r="F8" s="107"/>
      <c r="G8" s="107" t="s">
        <v>43</v>
      </c>
      <c r="H8" s="107"/>
      <c r="I8" s="107" t="s">
        <v>44</v>
      </c>
      <c r="J8" s="107"/>
      <c r="K8" s="107" t="s">
        <v>45</v>
      </c>
      <c r="L8" s="107"/>
      <c r="M8" s="107" t="s">
        <v>46</v>
      </c>
      <c r="N8" s="107"/>
      <c r="O8" s="107" t="s">
        <v>47</v>
      </c>
      <c r="P8" s="107"/>
      <c r="Q8" s="107" t="s">
        <v>48</v>
      </c>
      <c r="R8" s="107"/>
      <c r="S8" s="107" t="s">
        <v>114</v>
      </c>
      <c r="T8" s="107"/>
      <c r="U8" s="107" t="s">
        <v>115</v>
      </c>
      <c r="V8" s="107"/>
      <c r="W8" s="107" t="s">
        <v>5</v>
      </c>
      <c r="X8" s="107"/>
    </row>
    <row r="9" spans="1:24" x14ac:dyDescent="0.2">
      <c r="A9" s="117"/>
      <c r="B9" s="117"/>
      <c r="C9" s="26" t="s">
        <v>154</v>
      </c>
      <c r="D9" s="10" t="s">
        <v>3</v>
      </c>
      <c r="E9" s="26" t="s">
        <v>154</v>
      </c>
      <c r="F9" s="10" t="s">
        <v>3</v>
      </c>
      <c r="G9" s="26" t="s">
        <v>154</v>
      </c>
      <c r="H9" s="10" t="s">
        <v>3</v>
      </c>
      <c r="I9" s="26" t="s">
        <v>154</v>
      </c>
      <c r="J9" s="10" t="s">
        <v>3</v>
      </c>
      <c r="K9" s="26" t="s">
        <v>154</v>
      </c>
      <c r="L9" s="10" t="s">
        <v>3</v>
      </c>
      <c r="M9" s="26" t="s">
        <v>154</v>
      </c>
      <c r="N9" s="10" t="s">
        <v>3</v>
      </c>
      <c r="O9" s="26" t="s">
        <v>154</v>
      </c>
      <c r="P9" s="10" t="s">
        <v>3</v>
      </c>
      <c r="Q9" s="26" t="s">
        <v>154</v>
      </c>
      <c r="R9" s="10" t="s">
        <v>3</v>
      </c>
      <c r="S9" s="26" t="s">
        <v>154</v>
      </c>
      <c r="T9" s="10" t="s">
        <v>3</v>
      </c>
      <c r="U9" s="26" t="s">
        <v>154</v>
      </c>
      <c r="V9" s="10" t="s">
        <v>3</v>
      </c>
      <c r="W9" s="26" t="s">
        <v>154</v>
      </c>
      <c r="X9" s="10" t="s">
        <v>3</v>
      </c>
    </row>
    <row r="10" spans="1:24" ht="12.75" customHeight="1" x14ac:dyDescent="0.2">
      <c r="A10" s="14" t="s">
        <v>73</v>
      </c>
      <c r="B10" s="22" t="str">
        <f>'Contratos-Personas por Sectores'!B9</f>
        <v>Camareros asalariados</v>
      </c>
      <c r="C10" s="21">
        <v>5</v>
      </c>
      <c r="D10" s="21">
        <v>7</v>
      </c>
      <c r="E10" s="21">
        <v>76</v>
      </c>
      <c r="F10" s="21">
        <v>59</v>
      </c>
      <c r="G10" s="21">
        <v>73</v>
      </c>
      <c r="H10" s="21">
        <v>75</v>
      </c>
      <c r="I10" s="21">
        <v>65</v>
      </c>
      <c r="J10" s="21">
        <v>43</v>
      </c>
      <c r="K10" s="21">
        <v>49</v>
      </c>
      <c r="L10" s="21">
        <v>37</v>
      </c>
      <c r="M10" s="21">
        <v>42</v>
      </c>
      <c r="N10" s="21">
        <v>34</v>
      </c>
      <c r="O10" s="21">
        <v>24</v>
      </c>
      <c r="P10" s="21">
        <v>20</v>
      </c>
      <c r="Q10" s="21">
        <v>30</v>
      </c>
      <c r="R10" s="21">
        <v>15</v>
      </c>
      <c r="S10" s="21">
        <v>15</v>
      </c>
      <c r="T10" s="21">
        <v>5</v>
      </c>
      <c r="U10" s="21">
        <v>7</v>
      </c>
      <c r="V10" s="21">
        <v>1</v>
      </c>
      <c r="W10" s="31">
        <f>C10+E10+G10+I10+K10+M10+O10+Q10+S10+U10</f>
        <v>386</v>
      </c>
      <c r="X10" s="31">
        <f>D10+F10+H10+J10+L10+N10+P10+R10+T10+V10</f>
        <v>296</v>
      </c>
    </row>
    <row r="11" spans="1:24" ht="25.5" x14ac:dyDescent="0.2">
      <c r="A11" s="14" t="s">
        <v>74</v>
      </c>
      <c r="B11" s="22" t="str">
        <f>'Contratos-Personas por Sectores'!B10</f>
        <v>Peones agrícolas (excepto en huertas, invernaderos, viveros y jardines)</v>
      </c>
      <c r="C11" s="21">
        <v>28</v>
      </c>
      <c r="D11" s="21">
        <v>5</v>
      </c>
      <c r="E11" s="21">
        <v>103</v>
      </c>
      <c r="F11" s="21">
        <v>27</v>
      </c>
      <c r="G11" s="21">
        <v>133</v>
      </c>
      <c r="H11" s="21">
        <v>29</v>
      </c>
      <c r="I11" s="21">
        <v>89</v>
      </c>
      <c r="J11" s="21">
        <v>29</v>
      </c>
      <c r="K11" s="21">
        <v>68</v>
      </c>
      <c r="L11" s="21">
        <v>24</v>
      </c>
      <c r="M11" s="21">
        <v>73</v>
      </c>
      <c r="N11" s="21">
        <v>28</v>
      </c>
      <c r="O11" s="21">
        <v>82</v>
      </c>
      <c r="P11" s="21">
        <v>30</v>
      </c>
      <c r="Q11" s="21">
        <v>89</v>
      </c>
      <c r="R11" s="21">
        <v>20</v>
      </c>
      <c r="S11" s="21">
        <v>70</v>
      </c>
      <c r="T11" s="21">
        <v>8</v>
      </c>
      <c r="U11" s="21">
        <v>28</v>
      </c>
      <c r="V11" s="21">
        <v>4</v>
      </c>
      <c r="W11" s="31">
        <f t="shared" ref="W11:W49" si="0">C11+E11+G11+I11+K11+M11+O11+Q11+S11+U11</f>
        <v>763</v>
      </c>
      <c r="X11" s="31">
        <f t="shared" ref="X11:X49" si="1">D11+F11+H11+J11+L11+N11+P11+R11+T11+V11</f>
        <v>204</v>
      </c>
    </row>
    <row r="12" spans="1:24" ht="12.75" customHeight="1" x14ac:dyDescent="0.2">
      <c r="A12" s="14" t="s">
        <v>75</v>
      </c>
      <c r="B12" s="22" t="str">
        <f>'Contratos-Personas por Sectores'!B11</f>
        <v>Vendedores en tiendas y almacenes</v>
      </c>
      <c r="C12" s="21">
        <v>1</v>
      </c>
      <c r="D12" s="21">
        <v>5</v>
      </c>
      <c r="E12" s="21">
        <v>22</v>
      </c>
      <c r="F12" s="21">
        <v>45</v>
      </c>
      <c r="G12" s="21">
        <v>29</v>
      </c>
      <c r="H12" s="21">
        <v>83</v>
      </c>
      <c r="I12" s="21">
        <v>18</v>
      </c>
      <c r="J12" s="21">
        <v>46</v>
      </c>
      <c r="K12" s="21">
        <v>7</v>
      </c>
      <c r="L12" s="21">
        <v>24</v>
      </c>
      <c r="M12" s="21">
        <v>8</v>
      </c>
      <c r="N12" s="21">
        <v>8</v>
      </c>
      <c r="O12" s="21">
        <v>2</v>
      </c>
      <c r="P12" s="21">
        <v>5</v>
      </c>
      <c r="Q12" s="21">
        <v>2</v>
      </c>
      <c r="R12" s="21">
        <v>4</v>
      </c>
      <c r="S12" s="21"/>
      <c r="T12" s="21">
        <v>1</v>
      </c>
      <c r="U12" s="21"/>
      <c r="V12" s="21"/>
      <c r="W12" s="31">
        <f t="shared" si="0"/>
        <v>89</v>
      </c>
      <c r="X12" s="31">
        <f t="shared" si="1"/>
        <v>221</v>
      </c>
    </row>
    <row r="13" spans="1:24" ht="12.75" customHeight="1" x14ac:dyDescent="0.2">
      <c r="A13" s="14" t="s">
        <v>76</v>
      </c>
      <c r="B13" s="22" t="str">
        <f>'Contratos-Personas por Sectores'!B12</f>
        <v>Personal de limpieza de oficinas, hoteles y otros establecimientos similares</v>
      </c>
      <c r="C13" s="21">
        <v>1</v>
      </c>
      <c r="D13" s="21">
        <v>3</v>
      </c>
      <c r="E13" s="21">
        <v>2</v>
      </c>
      <c r="F13" s="21">
        <v>15</v>
      </c>
      <c r="G13" s="21">
        <v>9</v>
      </c>
      <c r="H13" s="21">
        <v>17</v>
      </c>
      <c r="I13" s="21">
        <v>2</v>
      </c>
      <c r="J13" s="21">
        <v>21</v>
      </c>
      <c r="K13" s="21">
        <v>5</v>
      </c>
      <c r="L13" s="21">
        <v>19</v>
      </c>
      <c r="M13" s="21">
        <v>3</v>
      </c>
      <c r="N13" s="21">
        <v>32</v>
      </c>
      <c r="O13" s="21">
        <v>2</v>
      </c>
      <c r="P13" s="21">
        <v>31</v>
      </c>
      <c r="Q13" s="21">
        <v>2</v>
      </c>
      <c r="R13" s="21">
        <v>31</v>
      </c>
      <c r="S13" s="21">
        <v>3</v>
      </c>
      <c r="T13" s="21">
        <v>12</v>
      </c>
      <c r="U13" s="21"/>
      <c r="V13" s="21">
        <v>4</v>
      </c>
      <c r="W13" s="31">
        <f t="shared" si="0"/>
        <v>29</v>
      </c>
      <c r="X13" s="31">
        <f t="shared" si="1"/>
        <v>185</v>
      </c>
    </row>
    <row r="14" spans="1:24" x14ac:dyDescent="0.2">
      <c r="A14" s="14" t="s">
        <v>77</v>
      </c>
      <c r="B14" s="22" t="str">
        <f>'Contratos-Personas por Sectores'!B13</f>
        <v>Ayudantes de cocina</v>
      </c>
      <c r="C14" s="21">
        <v>1</v>
      </c>
      <c r="D14" s="21">
        <v>5</v>
      </c>
      <c r="E14" s="21">
        <v>6</v>
      </c>
      <c r="F14" s="21">
        <v>10</v>
      </c>
      <c r="G14" s="21">
        <v>11</v>
      </c>
      <c r="H14" s="21">
        <v>11</v>
      </c>
      <c r="I14" s="21">
        <v>8</v>
      </c>
      <c r="J14" s="21">
        <v>11</v>
      </c>
      <c r="K14" s="21">
        <v>10</v>
      </c>
      <c r="L14" s="21">
        <v>17</v>
      </c>
      <c r="M14" s="21">
        <v>1</v>
      </c>
      <c r="N14" s="21">
        <v>9</v>
      </c>
      <c r="O14" s="21">
        <v>2</v>
      </c>
      <c r="P14" s="21">
        <v>9</v>
      </c>
      <c r="Q14" s="21"/>
      <c r="R14" s="21">
        <v>5</v>
      </c>
      <c r="S14" s="21">
        <v>1</v>
      </c>
      <c r="T14" s="21">
        <v>3</v>
      </c>
      <c r="U14" s="21">
        <v>1</v>
      </c>
      <c r="V14" s="21">
        <v>1</v>
      </c>
      <c r="W14" s="31">
        <f t="shared" si="0"/>
        <v>41</v>
      </c>
      <c r="X14" s="31">
        <f t="shared" si="1"/>
        <v>81</v>
      </c>
    </row>
    <row r="15" spans="1:24" ht="12.75" customHeight="1" x14ac:dyDescent="0.2">
      <c r="A15" s="14" t="s">
        <v>78</v>
      </c>
      <c r="B15" s="22" t="str">
        <f>'Contratos-Personas por Sectores'!B14</f>
        <v>Trabajadores de los cuidados personales a domicilio</v>
      </c>
      <c r="C15" s="21">
        <v>1</v>
      </c>
      <c r="D15" s="21">
        <v>1</v>
      </c>
      <c r="E15" s="21">
        <v>3</v>
      </c>
      <c r="F15" s="21">
        <v>14</v>
      </c>
      <c r="G15" s="21">
        <v>1</v>
      </c>
      <c r="H15" s="21">
        <v>16</v>
      </c>
      <c r="I15" s="21">
        <v>2</v>
      </c>
      <c r="J15" s="21">
        <v>22</v>
      </c>
      <c r="K15" s="21">
        <v>3</v>
      </c>
      <c r="L15" s="21">
        <v>36</v>
      </c>
      <c r="M15" s="21">
        <v>3</v>
      </c>
      <c r="N15" s="21">
        <v>31</v>
      </c>
      <c r="O15" s="21">
        <v>2</v>
      </c>
      <c r="P15" s="21">
        <v>28</v>
      </c>
      <c r="Q15" s="21">
        <v>1</v>
      </c>
      <c r="R15" s="21">
        <v>30</v>
      </c>
      <c r="S15" s="21">
        <v>1</v>
      </c>
      <c r="T15" s="21">
        <v>17</v>
      </c>
      <c r="U15" s="21"/>
      <c r="V15" s="21">
        <v>7</v>
      </c>
      <c r="W15" s="31">
        <f t="shared" si="0"/>
        <v>17</v>
      </c>
      <c r="X15" s="31">
        <f t="shared" si="1"/>
        <v>202</v>
      </c>
    </row>
    <row r="16" spans="1:24" ht="25.5" x14ac:dyDescent="0.2">
      <c r="A16" s="14" t="s">
        <v>79</v>
      </c>
      <c r="B16" s="22" t="str">
        <f>'Contratos-Personas por Sectores'!B15</f>
        <v>Empleados de servicios de correos (excepto empleados de mostrador)</v>
      </c>
      <c r="C16" s="21"/>
      <c r="D16" s="21"/>
      <c r="E16" s="21">
        <v>2</v>
      </c>
      <c r="F16" s="21"/>
      <c r="G16" s="21">
        <v>2</v>
      </c>
      <c r="H16" s="21">
        <v>2</v>
      </c>
      <c r="I16" s="21">
        <v>10</v>
      </c>
      <c r="J16" s="21">
        <v>14</v>
      </c>
      <c r="K16" s="21">
        <v>13</v>
      </c>
      <c r="L16" s="21">
        <v>14</v>
      </c>
      <c r="M16" s="21">
        <v>12</v>
      </c>
      <c r="N16" s="21">
        <v>14</v>
      </c>
      <c r="O16" s="21">
        <v>10</v>
      </c>
      <c r="P16" s="21">
        <v>12</v>
      </c>
      <c r="Q16" s="21">
        <v>4</v>
      </c>
      <c r="R16" s="21">
        <v>18</v>
      </c>
      <c r="S16" s="21">
        <v>4</v>
      </c>
      <c r="T16" s="21">
        <v>7</v>
      </c>
      <c r="U16" s="21"/>
      <c r="V16" s="21">
        <v>3</v>
      </c>
      <c r="W16" s="31">
        <f t="shared" si="0"/>
        <v>57</v>
      </c>
      <c r="X16" s="31">
        <f t="shared" si="1"/>
        <v>84</v>
      </c>
    </row>
    <row r="17" spans="1:24" ht="12.75" customHeight="1" x14ac:dyDescent="0.2">
      <c r="A17" s="14" t="s">
        <v>80</v>
      </c>
      <c r="B17" s="22" t="str">
        <f>'Contratos-Personas por Sectores'!B16</f>
        <v>Cocineros asalariados</v>
      </c>
      <c r="C17" s="21">
        <v>1</v>
      </c>
      <c r="D17" s="21">
        <v>2</v>
      </c>
      <c r="E17" s="21">
        <v>8</v>
      </c>
      <c r="F17" s="21">
        <v>5</v>
      </c>
      <c r="G17" s="21">
        <v>7</v>
      </c>
      <c r="H17" s="21">
        <v>5</v>
      </c>
      <c r="I17" s="21">
        <v>3</v>
      </c>
      <c r="J17" s="21">
        <v>2</v>
      </c>
      <c r="K17" s="21">
        <v>6</v>
      </c>
      <c r="L17" s="21">
        <v>3</v>
      </c>
      <c r="M17" s="21">
        <v>6</v>
      </c>
      <c r="N17" s="21">
        <v>4</v>
      </c>
      <c r="O17" s="21">
        <v>1</v>
      </c>
      <c r="P17" s="21">
        <v>2</v>
      </c>
      <c r="Q17" s="21">
        <v>5</v>
      </c>
      <c r="R17" s="21">
        <v>7</v>
      </c>
      <c r="S17" s="21"/>
      <c r="T17" s="21">
        <v>3</v>
      </c>
      <c r="U17" s="21"/>
      <c r="V17" s="21">
        <v>2</v>
      </c>
      <c r="W17" s="31">
        <f t="shared" si="0"/>
        <v>37</v>
      </c>
      <c r="X17" s="31">
        <f t="shared" si="1"/>
        <v>35</v>
      </c>
    </row>
    <row r="18" spans="1:24" x14ac:dyDescent="0.2">
      <c r="A18" s="14" t="s">
        <v>81</v>
      </c>
      <c r="B18" s="22" t="str">
        <f>'Contratos-Personas por Sectores'!B17</f>
        <v>Monitores de actividades recreativas y de entretenimiento</v>
      </c>
      <c r="C18" s="21">
        <v>2</v>
      </c>
      <c r="D18" s="21">
        <v>1</v>
      </c>
      <c r="E18" s="21">
        <v>16</v>
      </c>
      <c r="F18" s="21">
        <v>16</v>
      </c>
      <c r="G18" s="21">
        <v>16</v>
      </c>
      <c r="H18" s="21">
        <v>17</v>
      </c>
      <c r="I18" s="21">
        <v>2</v>
      </c>
      <c r="J18" s="21">
        <v>13</v>
      </c>
      <c r="K18" s="21">
        <v>2</v>
      </c>
      <c r="L18" s="21">
        <v>12</v>
      </c>
      <c r="M18" s="21">
        <v>3</v>
      </c>
      <c r="N18" s="21">
        <v>3</v>
      </c>
      <c r="O18" s="21"/>
      <c r="P18" s="21">
        <v>1</v>
      </c>
      <c r="Q18" s="21">
        <v>1</v>
      </c>
      <c r="R18" s="21">
        <v>1</v>
      </c>
      <c r="S18" s="21"/>
      <c r="T18" s="21"/>
      <c r="U18" s="21"/>
      <c r="V18" s="21"/>
      <c r="W18" s="31">
        <f t="shared" si="0"/>
        <v>42</v>
      </c>
      <c r="X18" s="31">
        <f t="shared" si="1"/>
        <v>64</v>
      </c>
    </row>
    <row r="19" spans="1:24" x14ac:dyDescent="0.2">
      <c r="A19" s="14" t="s">
        <v>82</v>
      </c>
      <c r="B19" s="22" t="str">
        <f>'Contratos-Personas por Sectores'!B18</f>
        <v>Albañiles</v>
      </c>
      <c r="C19" s="21"/>
      <c r="D19" s="21"/>
      <c r="E19" s="21">
        <v>2</v>
      </c>
      <c r="F19" s="21"/>
      <c r="G19" s="21">
        <v>3</v>
      </c>
      <c r="H19" s="21"/>
      <c r="I19" s="21">
        <v>19</v>
      </c>
      <c r="J19" s="21"/>
      <c r="K19" s="21">
        <v>13</v>
      </c>
      <c r="L19" s="21"/>
      <c r="M19" s="21">
        <v>26</v>
      </c>
      <c r="N19" s="21"/>
      <c r="O19" s="21">
        <v>19</v>
      </c>
      <c r="P19" s="21"/>
      <c r="Q19" s="21">
        <v>12</v>
      </c>
      <c r="R19" s="21"/>
      <c r="S19" s="21">
        <v>10</v>
      </c>
      <c r="T19" s="21"/>
      <c r="U19" s="21">
        <v>3</v>
      </c>
      <c r="V19" s="21"/>
      <c r="W19" s="31">
        <f t="shared" si="0"/>
        <v>107</v>
      </c>
      <c r="X19" s="31">
        <f t="shared" si="1"/>
        <v>0</v>
      </c>
    </row>
    <row r="20" spans="1:24" ht="25.5" x14ac:dyDescent="0.2">
      <c r="A20" s="14" t="s">
        <v>83</v>
      </c>
      <c r="B20" s="22" t="str">
        <f>'Contratos-Personas por Sectores'!B19</f>
        <v>Empleados administrativos con tareas de atención al público no clasificado bajo otros epígrafes</v>
      </c>
      <c r="C20" s="21"/>
      <c r="D20" s="21">
        <v>1</v>
      </c>
      <c r="E20" s="21">
        <v>7</v>
      </c>
      <c r="F20" s="21">
        <v>5</v>
      </c>
      <c r="G20" s="21">
        <v>12</v>
      </c>
      <c r="H20" s="21">
        <v>15</v>
      </c>
      <c r="I20" s="21">
        <v>6</v>
      </c>
      <c r="J20" s="21">
        <v>11</v>
      </c>
      <c r="K20" s="21">
        <v>2</v>
      </c>
      <c r="L20" s="21">
        <v>10</v>
      </c>
      <c r="M20" s="21">
        <v>3</v>
      </c>
      <c r="N20" s="21">
        <v>11</v>
      </c>
      <c r="O20" s="21">
        <v>2</v>
      </c>
      <c r="P20" s="21">
        <v>5</v>
      </c>
      <c r="Q20" s="21">
        <v>1</v>
      </c>
      <c r="R20" s="21">
        <v>2</v>
      </c>
      <c r="S20" s="21"/>
      <c r="T20" s="21">
        <v>2</v>
      </c>
      <c r="U20" s="21"/>
      <c r="V20" s="21"/>
      <c r="W20" s="31">
        <f t="shared" si="0"/>
        <v>33</v>
      </c>
      <c r="X20" s="31">
        <f t="shared" si="1"/>
        <v>62</v>
      </c>
    </row>
    <row r="21" spans="1:24" x14ac:dyDescent="0.2">
      <c r="A21" s="14" t="s">
        <v>84</v>
      </c>
      <c r="B21" s="22" t="str">
        <f>'Contratos-Personas por Sectores'!B20</f>
        <v>Peones de las industrias manufactureras</v>
      </c>
      <c r="C21" s="21"/>
      <c r="D21" s="21">
        <v>1</v>
      </c>
      <c r="E21" s="21">
        <v>6</v>
      </c>
      <c r="F21" s="21">
        <v>3</v>
      </c>
      <c r="G21" s="21">
        <v>12</v>
      </c>
      <c r="H21" s="21">
        <v>8</v>
      </c>
      <c r="I21" s="21">
        <v>12</v>
      </c>
      <c r="J21" s="21">
        <v>3</v>
      </c>
      <c r="K21" s="21">
        <v>11</v>
      </c>
      <c r="L21" s="21">
        <v>2</v>
      </c>
      <c r="M21" s="21">
        <v>5</v>
      </c>
      <c r="N21" s="21"/>
      <c r="O21" s="21">
        <v>7</v>
      </c>
      <c r="P21" s="21">
        <v>1</v>
      </c>
      <c r="Q21" s="21">
        <v>2</v>
      </c>
      <c r="R21" s="21">
        <v>1</v>
      </c>
      <c r="S21" s="21">
        <v>1</v>
      </c>
      <c r="T21" s="21"/>
      <c r="U21" s="21">
        <v>1</v>
      </c>
      <c r="V21" s="21">
        <v>1</v>
      </c>
      <c r="W21" s="31">
        <f t="shared" si="0"/>
        <v>57</v>
      </c>
      <c r="X21" s="31">
        <f t="shared" si="1"/>
        <v>20</v>
      </c>
    </row>
    <row r="22" spans="1:24" ht="25.5" x14ac:dyDescent="0.2">
      <c r="A22" s="14" t="s">
        <v>85</v>
      </c>
      <c r="B22" s="22" t="str">
        <f>'Contratos-Personas por Sectores'!B21</f>
        <v>Peones agrícolas en huertas, invernaderos, viveros y jardines</v>
      </c>
      <c r="C22" s="21">
        <v>2</v>
      </c>
      <c r="D22" s="21">
        <v>2</v>
      </c>
      <c r="E22" s="21">
        <v>11</v>
      </c>
      <c r="F22" s="21">
        <v>3</v>
      </c>
      <c r="G22" s="21">
        <v>12</v>
      </c>
      <c r="H22" s="21">
        <v>2</v>
      </c>
      <c r="I22" s="21">
        <v>6</v>
      </c>
      <c r="J22" s="21">
        <v>3</v>
      </c>
      <c r="K22" s="21">
        <v>11</v>
      </c>
      <c r="L22" s="21">
        <v>5</v>
      </c>
      <c r="M22" s="21">
        <v>3</v>
      </c>
      <c r="N22" s="21"/>
      <c r="O22" s="21">
        <v>5</v>
      </c>
      <c r="P22" s="21">
        <v>1</v>
      </c>
      <c r="Q22" s="21">
        <v>5</v>
      </c>
      <c r="R22" s="21">
        <v>1</v>
      </c>
      <c r="S22" s="21">
        <v>3</v>
      </c>
      <c r="T22" s="21">
        <v>1</v>
      </c>
      <c r="U22" s="21">
        <v>1</v>
      </c>
      <c r="V22" s="21"/>
      <c r="W22" s="31">
        <f t="shared" si="0"/>
        <v>59</v>
      </c>
      <c r="X22" s="31">
        <f t="shared" si="1"/>
        <v>18</v>
      </c>
    </row>
    <row r="23" spans="1:24" x14ac:dyDescent="0.2">
      <c r="A23" s="14" t="s">
        <v>86</v>
      </c>
      <c r="B23" s="22" t="str">
        <f>'Contratos-Personas por Sectores'!B22</f>
        <v>Asistentes personales o personas de compañía</v>
      </c>
      <c r="C23" s="21">
        <v>7</v>
      </c>
      <c r="D23" s="21">
        <v>5</v>
      </c>
      <c r="E23" s="21">
        <v>4</v>
      </c>
      <c r="F23" s="21">
        <v>9</v>
      </c>
      <c r="G23" s="21">
        <v>1</v>
      </c>
      <c r="H23" s="21">
        <v>10</v>
      </c>
      <c r="I23" s="21"/>
      <c r="J23" s="21">
        <v>4</v>
      </c>
      <c r="K23" s="21"/>
      <c r="L23" s="21">
        <v>1</v>
      </c>
      <c r="M23" s="21"/>
      <c r="N23" s="21">
        <v>4</v>
      </c>
      <c r="O23" s="21"/>
      <c r="P23" s="21"/>
      <c r="Q23" s="21">
        <v>1</v>
      </c>
      <c r="R23" s="21">
        <v>5</v>
      </c>
      <c r="S23" s="21"/>
      <c r="T23" s="21">
        <v>4</v>
      </c>
      <c r="U23" s="21"/>
      <c r="V23" s="21"/>
      <c r="W23" s="31">
        <f t="shared" si="0"/>
        <v>13</v>
      </c>
      <c r="X23" s="31">
        <f t="shared" si="1"/>
        <v>42</v>
      </c>
    </row>
    <row r="24" spans="1:24" ht="25.5" x14ac:dyDescent="0.2">
      <c r="A24" s="14" t="s">
        <v>87</v>
      </c>
      <c r="B24" s="22" t="str">
        <f>'Contratos-Personas por Sectores'!B23</f>
        <v>Trabajadores cualificados en actividades agrícolas (excepto en huertas, invernaderos, viveros y jardines)</v>
      </c>
      <c r="C24" s="21">
        <v>1</v>
      </c>
      <c r="D24" s="21"/>
      <c r="E24" s="21">
        <v>9</v>
      </c>
      <c r="F24" s="21">
        <v>2</v>
      </c>
      <c r="G24" s="21">
        <v>7</v>
      </c>
      <c r="H24" s="21">
        <v>4</v>
      </c>
      <c r="I24" s="21">
        <v>6</v>
      </c>
      <c r="J24" s="21">
        <v>2</v>
      </c>
      <c r="K24" s="21">
        <v>2</v>
      </c>
      <c r="L24" s="21">
        <v>2</v>
      </c>
      <c r="M24" s="21">
        <v>3</v>
      </c>
      <c r="N24" s="21">
        <v>2</v>
      </c>
      <c r="O24" s="21">
        <v>5</v>
      </c>
      <c r="P24" s="21">
        <v>3</v>
      </c>
      <c r="Q24" s="21">
        <v>5</v>
      </c>
      <c r="R24" s="21">
        <v>2</v>
      </c>
      <c r="S24" s="21">
        <v>7</v>
      </c>
      <c r="T24" s="21">
        <v>4</v>
      </c>
      <c r="U24" s="21"/>
      <c r="V24" s="21"/>
      <c r="W24" s="31">
        <f t="shared" si="0"/>
        <v>45</v>
      </c>
      <c r="X24" s="31">
        <f t="shared" si="1"/>
        <v>21</v>
      </c>
    </row>
    <row r="25" spans="1:24" ht="25.5" x14ac:dyDescent="0.2">
      <c r="A25" s="14" t="s">
        <v>88</v>
      </c>
      <c r="B25" s="22" t="str">
        <f>'Contratos-Personas por Sectores'!B24</f>
        <v>Conductores asalariados de automóviles, taxis y furgonetas</v>
      </c>
      <c r="C25" s="21"/>
      <c r="D25" s="21"/>
      <c r="E25" s="21">
        <v>4</v>
      </c>
      <c r="F25" s="21"/>
      <c r="G25" s="21">
        <v>9</v>
      </c>
      <c r="H25" s="21">
        <v>1</v>
      </c>
      <c r="I25" s="21">
        <v>6</v>
      </c>
      <c r="J25" s="21"/>
      <c r="K25" s="21">
        <v>9</v>
      </c>
      <c r="L25" s="21"/>
      <c r="M25" s="21">
        <v>7</v>
      </c>
      <c r="N25" s="21"/>
      <c r="O25" s="21">
        <v>7</v>
      </c>
      <c r="P25" s="21"/>
      <c r="Q25" s="21">
        <v>2</v>
      </c>
      <c r="R25" s="21">
        <v>1</v>
      </c>
      <c r="S25" s="21">
        <v>2</v>
      </c>
      <c r="T25" s="21"/>
      <c r="U25" s="21">
        <v>1</v>
      </c>
      <c r="V25" s="21"/>
      <c r="W25" s="31">
        <f t="shared" si="0"/>
        <v>47</v>
      </c>
      <c r="X25" s="31">
        <f t="shared" si="1"/>
        <v>2</v>
      </c>
    </row>
    <row r="26" spans="1:24" x14ac:dyDescent="0.2">
      <c r="A26" s="14" t="s">
        <v>89</v>
      </c>
      <c r="B26" s="22" t="str">
        <f>'Contratos-Personas por Sectores'!B25</f>
        <v>Auxiliares de enfermería de atención primaria</v>
      </c>
      <c r="C26" s="21"/>
      <c r="D26" s="21">
        <v>1</v>
      </c>
      <c r="E26" s="21"/>
      <c r="F26" s="21">
        <v>11</v>
      </c>
      <c r="G26" s="21"/>
      <c r="H26" s="21">
        <v>7</v>
      </c>
      <c r="I26" s="21"/>
      <c r="J26" s="21">
        <v>3</v>
      </c>
      <c r="K26" s="21"/>
      <c r="L26" s="21">
        <v>5</v>
      </c>
      <c r="M26" s="21">
        <v>1</v>
      </c>
      <c r="N26" s="21">
        <v>1</v>
      </c>
      <c r="O26" s="21"/>
      <c r="P26" s="21">
        <v>2</v>
      </c>
      <c r="Q26" s="21"/>
      <c r="R26" s="21">
        <v>1</v>
      </c>
      <c r="S26" s="21"/>
      <c r="T26" s="21"/>
      <c r="U26" s="21"/>
      <c r="V26" s="21"/>
      <c r="W26" s="31">
        <f t="shared" si="0"/>
        <v>1</v>
      </c>
      <c r="X26" s="31">
        <f t="shared" si="1"/>
        <v>31</v>
      </c>
    </row>
    <row r="27" spans="1:24" x14ac:dyDescent="0.2">
      <c r="A27" s="14" t="s">
        <v>90</v>
      </c>
      <c r="B27" s="22" t="str">
        <f>'Contratos-Personas por Sectores'!B26</f>
        <v>Promotores de venta</v>
      </c>
      <c r="C27" s="21"/>
      <c r="D27" s="21">
        <v>2</v>
      </c>
      <c r="E27" s="21">
        <v>5</v>
      </c>
      <c r="F27" s="21">
        <v>12</v>
      </c>
      <c r="G27" s="21">
        <v>3</v>
      </c>
      <c r="H27" s="21">
        <v>14</v>
      </c>
      <c r="I27" s="21"/>
      <c r="J27" s="21">
        <v>11</v>
      </c>
      <c r="K27" s="21">
        <v>1</v>
      </c>
      <c r="L27" s="21">
        <v>4</v>
      </c>
      <c r="M27" s="21"/>
      <c r="N27" s="21"/>
      <c r="O27" s="21">
        <v>1</v>
      </c>
      <c r="P27" s="21"/>
      <c r="Q27" s="21"/>
      <c r="R27" s="21"/>
      <c r="S27" s="21"/>
      <c r="T27" s="21"/>
      <c r="U27" s="21"/>
      <c r="V27" s="21"/>
      <c r="W27" s="31">
        <f t="shared" si="0"/>
        <v>10</v>
      </c>
      <c r="X27" s="31">
        <f t="shared" si="1"/>
        <v>43</v>
      </c>
    </row>
    <row r="28" spans="1:24" x14ac:dyDescent="0.2">
      <c r="A28" s="14" t="s">
        <v>91</v>
      </c>
      <c r="B28" s="22" t="str">
        <f>'Contratos-Personas por Sectores'!B27</f>
        <v>Grabadores de datos</v>
      </c>
      <c r="C28" s="21"/>
      <c r="D28" s="21"/>
      <c r="E28" s="21">
        <v>5</v>
      </c>
      <c r="F28" s="21">
        <v>1</v>
      </c>
      <c r="G28" s="21">
        <v>7</v>
      </c>
      <c r="H28" s="21">
        <v>9</v>
      </c>
      <c r="I28" s="21">
        <v>4</v>
      </c>
      <c r="J28" s="21">
        <v>1</v>
      </c>
      <c r="K28" s="21">
        <v>2</v>
      </c>
      <c r="L28" s="21">
        <v>1</v>
      </c>
      <c r="M28" s="21">
        <v>2</v>
      </c>
      <c r="N28" s="21">
        <v>2</v>
      </c>
      <c r="O28" s="21"/>
      <c r="P28" s="21">
        <v>2</v>
      </c>
      <c r="Q28" s="21">
        <v>1</v>
      </c>
      <c r="R28" s="21">
        <v>1</v>
      </c>
      <c r="S28" s="21"/>
      <c r="T28" s="21"/>
      <c r="U28" s="21"/>
      <c r="V28" s="21"/>
      <c r="W28" s="31">
        <f t="shared" si="0"/>
        <v>21</v>
      </c>
      <c r="X28" s="31">
        <f t="shared" si="1"/>
        <v>17</v>
      </c>
    </row>
    <row r="29" spans="1:24" x14ac:dyDescent="0.2">
      <c r="A29" s="14" t="s">
        <v>92</v>
      </c>
      <c r="B29" s="22" t="str">
        <f>'Contratos-Personas por Sectores'!B28</f>
        <v>Peones del transporte de mercancías y descargadores</v>
      </c>
      <c r="C29" s="21">
        <v>1</v>
      </c>
      <c r="D29" s="21"/>
      <c r="E29" s="21">
        <v>13</v>
      </c>
      <c r="F29" s="21">
        <v>6</v>
      </c>
      <c r="G29" s="21">
        <v>7</v>
      </c>
      <c r="H29" s="21"/>
      <c r="I29" s="21">
        <v>3</v>
      </c>
      <c r="J29" s="21">
        <v>1</v>
      </c>
      <c r="K29" s="21">
        <v>2</v>
      </c>
      <c r="L29" s="21"/>
      <c r="M29" s="21">
        <v>4</v>
      </c>
      <c r="N29" s="21"/>
      <c r="O29" s="21">
        <v>2</v>
      </c>
      <c r="P29" s="21">
        <v>1</v>
      </c>
      <c r="Q29" s="21"/>
      <c r="R29" s="21"/>
      <c r="S29" s="21">
        <v>1</v>
      </c>
      <c r="T29" s="21"/>
      <c r="U29" s="21">
        <v>1</v>
      </c>
      <c r="V29" s="21"/>
      <c r="W29" s="31">
        <f t="shared" si="0"/>
        <v>34</v>
      </c>
      <c r="X29" s="31">
        <f t="shared" si="1"/>
        <v>8</v>
      </c>
    </row>
    <row r="30" spans="1:24" x14ac:dyDescent="0.2">
      <c r="A30" s="14" t="s">
        <v>93</v>
      </c>
      <c r="B30" s="22" t="str">
        <f>'Contratos-Personas por Sectores'!B29</f>
        <v>Conductores asalariados de camiones</v>
      </c>
      <c r="C30" s="21"/>
      <c r="D30" s="21"/>
      <c r="E30" s="21"/>
      <c r="F30" s="21"/>
      <c r="G30" s="21">
        <v>4</v>
      </c>
      <c r="H30" s="21"/>
      <c r="I30" s="21">
        <v>4</v>
      </c>
      <c r="J30" s="21"/>
      <c r="K30" s="21">
        <v>2</v>
      </c>
      <c r="L30" s="21"/>
      <c r="M30" s="21">
        <v>9</v>
      </c>
      <c r="N30" s="21"/>
      <c r="O30" s="21">
        <v>8</v>
      </c>
      <c r="P30" s="21"/>
      <c r="Q30" s="21">
        <v>8</v>
      </c>
      <c r="R30" s="21"/>
      <c r="S30" s="21">
        <v>1</v>
      </c>
      <c r="T30" s="21"/>
      <c r="U30" s="21"/>
      <c r="V30" s="21"/>
      <c r="W30" s="31">
        <f t="shared" si="0"/>
        <v>36</v>
      </c>
      <c r="X30" s="31">
        <f t="shared" si="1"/>
        <v>0</v>
      </c>
    </row>
    <row r="31" spans="1:24" ht="12.75" customHeight="1" x14ac:dyDescent="0.2">
      <c r="A31" s="14" t="s">
        <v>94</v>
      </c>
      <c r="B31" s="22" t="str">
        <f>'Contratos-Personas por Sectores'!B30</f>
        <v>Técnicos de grabación audiovisual</v>
      </c>
      <c r="C31" s="21"/>
      <c r="D31" s="21"/>
      <c r="E31" s="21">
        <v>1</v>
      </c>
      <c r="F31" s="21">
        <v>1</v>
      </c>
      <c r="G31" s="21">
        <v>4</v>
      </c>
      <c r="H31" s="21"/>
      <c r="I31" s="21">
        <v>1</v>
      </c>
      <c r="J31" s="21">
        <v>1</v>
      </c>
      <c r="K31" s="21">
        <v>1</v>
      </c>
      <c r="L31" s="21">
        <v>1</v>
      </c>
      <c r="M31" s="21">
        <v>1</v>
      </c>
      <c r="N31" s="21"/>
      <c r="O31" s="21">
        <v>3</v>
      </c>
      <c r="P31" s="21"/>
      <c r="Q31" s="21">
        <v>2</v>
      </c>
      <c r="R31" s="21"/>
      <c r="S31" s="21">
        <v>1</v>
      </c>
      <c r="T31" s="21"/>
      <c r="U31" s="21"/>
      <c r="V31" s="21"/>
      <c r="W31" s="31">
        <f t="shared" si="0"/>
        <v>14</v>
      </c>
      <c r="X31" s="31">
        <f t="shared" si="1"/>
        <v>3</v>
      </c>
    </row>
    <row r="32" spans="1:24" x14ac:dyDescent="0.2">
      <c r="A32" s="14" t="s">
        <v>95</v>
      </c>
      <c r="B32" s="22" t="str">
        <f>'Contratos-Personas por Sectores'!B31</f>
        <v>Peluqueros</v>
      </c>
      <c r="C32" s="21"/>
      <c r="D32" s="21">
        <v>1</v>
      </c>
      <c r="E32" s="21">
        <v>2</v>
      </c>
      <c r="F32" s="21">
        <v>10</v>
      </c>
      <c r="G32" s="21">
        <v>1</v>
      </c>
      <c r="H32" s="21">
        <v>8</v>
      </c>
      <c r="I32" s="21"/>
      <c r="J32" s="21">
        <v>7</v>
      </c>
      <c r="K32" s="21"/>
      <c r="L32" s="21">
        <v>3</v>
      </c>
      <c r="M32" s="21">
        <v>1</v>
      </c>
      <c r="N32" s="21">
        <v>5</v>
      </c>
      <c r="O32" s="21"/>
      <c r="P32" s="21"/>
      <c r="Q32" s="21"/>
      <c r="R32" s="21">
        <v>1</v>
      </c>
      <c r="S32" s="21"/>
      <c r="T32" s="21"/>
      <c r="U32" s="21"/>
      <c r="V32" s="21"/>
      <c r="W32" s="31">
        <f t="shared" si="0"/>
        <v>4</v>
      </c>
      <c r="X32" s="31">
        <f t="shared" si="1"/>
        <v>35</v>
      </c>
    </row>
    <row r="33" spans="1:24" x14ac:dyDescent="0.2">
      <c r="A33" s="14" t="s">
        <v>96</v>
      </c>
      <c r="B33" s="22" t="str">
        <f>'Contratos-Personas por Sectores'!B32</f>
        <v>Cajeros y taquilleros (excepto bancos)</v>
      </c>
      <c r="C33" s="21"/>
      <c r="D33" s="21"/>
      <c r="E33" s="21">
        <v>4</v>
      </c>
      <c r="F33" s="21">
        <v>12</v>
      </c>
      <c r="G33" s="21">
        <v>2</v>
      </c>
      <c r="H33" s="21">
        <v>11</v>
      </c>
      <c r="I33" s="21"/>
      <c r="J33" s="21">
        <v>5</v>
      </c>
      <c r="K33" s="21"/>
      <c r="L33" s="21">
        <v>5</v>
      </c>
      <c r="M33" s="21"/>
      <c r="N33" s="21">
        <v>4</v>
      </c>
      <c r="O33" s="21"/>
      <c r="P33" s="21">
        <v>1</v>
      </c>
      <c r="Q33" s="21"/>
      <c r="R33" s="21"/>
      <c r="S33" s="21"/>
      <c r="T33" s="21">
        <v>1</v>
      </c>
      <c r="U33" s="21"/>
      <c r="V33" s="21"/>
      <c r="W33" s="31">
        <f t="shared" si="0"/>
        <v>6</v>
      </c>
      <c r="X33" s="31">
        <f t="shared" si="1"/>
        <v>39</v>
      </c>
    </row>
    <row r="34" spans="1:24" ht="12.75" customHeight="1" x14ac:dyDescent="0.2">
      <c r="A34" s="14" t="s">
        <v>97</v>
      </c>
      <c r="B34" s="22" t="str">
        <f>'Contratos-Personas por Sectores'!B33</f>
        <v>Vigilantes de seguridad y similares habilitados para ir armados</v>
      </c>
      <c r="C34" s="21"/>
      <c r="D34" s="21"/>
      <c r="E34" s="21">
        <v>1</v>
      </c>
      <c r="F34" s="21"/>
      <c r="G34" s="21">
        <v>8</v>
      </c>
      <c r="H34" s="21">
        <v>1</v>
      </c>
      <c r="I34" s="21">
        <v>7</v>
      </c>
      <c r="J34" s="21"/>
      <c r="K34" s="21">
        <v>8</v>
      </c>
      <c r="L34" s="21"/>
      <c r="M34" s="21">
        <v>5</v>
      </c>
      <c r="N34" s="21">
        <v>1</v>
      </c>
      <c r="O34" s="21">
        <v>2</v>
      </c>
      <c r="P34" s="21"/>
      <c r="Q34" s="21">
        <v>2</v>
      </c>
      <c r="R34" s="21">
        <v>1</v>
      </c>
      <c r="S34" s="21">
        <v>2</v>
      </c>
      <c r="T34" s="21"/>
      <c r="U34" s="21"/>
      <c r="V34" s="21"/>
      <c r="W34" s="31">
        <f t="shared" si="0"/>
        <v>35</v>
      </c>
      <c r="X34" s="31">
        <f t="shared" si="1"/>
        <v>3</v>
      </c>
    </row>
    <row r="35" spans="1:24" x14ac:dyDescent="0.2">
      <c r="A35" s="14" t="s">
        <v>98</v>
      </c>
      <c r="B35" s="22" t="str">
        <f>'Contratos-Personas por Sectores'!B34</f>
        <v>Cuidadores de niños en guarderías y centros educativos</v>
      </c>
      <c r="C35" s="21"/>
      <c r="D35" s="21"/>
      <c r="E35" s="21"/>
      <c r="F35" s="21">
        <v>6</v>
      </c>
      <c r="G35" s="21">
        <v>1</v>
      </c>
      <c r="H35" s="21">
        <v>20</v>
      </c>
      <c r="I35" s="21"/>
      <c r="J35" s="21">
        <v>3</v>
      </c>
      <c r="K35" s="21"/>
      <c r="L35" s="21">
        <v>2</v>
      </c>
      <c r="M35" s="21"/>
      <c r="N35" s="21">
        <v>2</v>
      </c>
      <c r="O35" s="21"/>
      <c r="P35" s="21">
        <v>2</v>
      </c>
      <c r="Q35" s="21">
        <v>2</v>
      </c>
      <c r="R35" s="21">
        <v>2</v>
      </c>
      <c r="S35" s="21"/>
      <c r="T35" s="21"/>
      <c r="U35" s="21"/>
      <c r="V35" s="21"/>
      <c r="W35" s="31">
        <f t="shared" si="0"/>
        <v>3</v>
      </c>
      <c r="X35" s="31">
        <f t="shared" si="1"/>
        <v>37</v>
      </c>
    </row>
    <row r="36" spans="1:24" x14ac:dyDescent="0.2">
      <c r="A36" s="14" t="s">
        <v>99</v>
      </c>
      <c r="B36" s="22" t="str">
        <f>'Contratos-Personas por Sectores'!B35</f>
        <v>Otras ocupaciones elementales</v>
      </c>
      <c r="C36" s="21"/>
      <c r="D36" s="21"/>
      <c r="E36" s="21">
        <v>4</v>
      </c>
      <c r="F36" s="21">
        <v>1</v>
      </c>
      <c r="G36" s="21">
        <v>3</v>
      </c>
      <c r="H36" s="21"/>
      <c r="I36" s="21">
        <v>1</v>
      </c>
      <c r="J36" s="21"/>
      <c r="K36" s="21">
        <v>1</v>
      </c>
      <c r="L36" s="21"/>
      <c r="M36" s="21"/>
      <c r="N36" s="21">
        <v>1</v>
      </c>
      <c r="O36" s="21">
        <v>1</v>
      </c>
      <c r="P36" s="21"/>
      <c r="Q36" s="21">
        <v>2</v>
      </c>
      <c r="R36" s="21">
        <v>1</v>
      </c>
      <c r="S36" s="21">
        <v>1</v>
      </c>
      <c r="T36" s="21">
        <v>1</v>
      </c>
      <c r="U36" s="21"/>
      <c r="V36" s="21"/>
      <c r="W36" s="31">
        <f t="shared" si="0"/>
        <v>13</v>
      </c>
      <c r="X36" s="31">
        <f t="shared" si="1"/>
        <v>4</v>
      </c>
    </row>
    <row r="37" spans="1:24" ht="12.75" customHeight="1" x14ac:dyDescent="0.2">
      <c r="A37" s="14" t="s">
        <v>100</v>
      </c>
      <c r="B37" s="22" t="str">
        <f>'Contratos-Personas por Sectores'!B36</f>
        <v>Azafatos de tierra</v>
      </c>
      <c r="C37" s="21"/>
      <c r="D37" s="21">
        <v>2</v>
      </c>
      <c r="E37" s="21">
        <v>5</v>
      </c>
      <c r="F37" s="21">
        <v>15</v>
      </c>
      <c r="G37" s="21">
        <v>6</v>
      </c>
      <c r="H37" s="21">
        <v>1</v>
      </c>
      <c r="I37" s="21">
        <v>1</v>
      </c>
      <c r="J37" s="21">
        <v>5</v>
      </c>
      <c r="K37" s="21"/>
      <c r="L37" s="21">
        <v>2</v>
      </c>
      <c r="M37" s="21"/>
      <c r="N37" s="21"/>
      <c r="O37" s="21"/>
      <c r="P37" s="21">
        <v>1</v>
      </c>
      <c r="Q37" s="21"/>
      <c r="R37" s="21"/>
      <c r="S37" s="21"/>
      <c r="T37" s="21"/>
      <c r="U37" s="21"/>
      <c r="V37" s="21"/>
      <c r="W37" s="31">
        <f t="shared" si="0"/>
        <v>12</v>
      </c>
      <c r="X37" s="31">
        <f t="shared" si="1"/>
        <v>26</v>
      </c>
    </row>
    <row r="38" spans="1:24" ht="25.5" x14ac:dyDescent="0.2">
      <c r="A38" s="14" t="s">
        <v>101</v>
      </c>
      <c r="B38" s="22" t="str">
        <f>'Contratos-Personas por Sectores'!B37</f>
        <v>Empleados administrativos sin tareas de atención al público no clasificado bajo otros epígrafes</v>
      </c>
      <c r="C38" s="21">
        <v>2</v>
      </c>
      <c r="D38" s="21"/>
      <c r="E38" s="21">
        <v>1</v>
      </c>
      <c r="F38" s="21">
        <v>1</v>
      </c>
      <c r="G38" s="21">
        <v>3</v>
      </c>
      <c r="H38" s="21">
        <v>4</v>
      </c>
      <c r="I38" s="21">
        <v>2</v>
      </c>
      <c r="J38" s="21">
        <v>7</v>
      </c>
      <c r="K38" s="21"/>
      <c r="L38" s="21">
        <v>5</v>
      </c>
      <c r="M38" s="21"/>
      <c r="N38" s="21">
        <v>4</v>
      </c>
      <c r="O38" s="21">
        <v>1</v>
      </c>
      <c r="P38" s="21">
        <v>1</v>
      </c>
      <c r="Q38" s="21"/>
      <c r="R38" s="21">
        <v>1</v>
      </c>
      <c r="S38" s="21">
        <v>2</v>
      </c>
      <c r="T38" s="21"/>
      <c r="U38" s="21"/>
      <c r="V38" s="21"/>
      <c r="W38" s="31">
        <f t="shared" si="0"/>
        <v>11</v>
      </c>
      <c r="X38" s="31">
        <f t="shared" si="1"/>
        <v>23</v>
      </c>
    </row>
    <row r="39" spans="1:24" ht="12.75" customHeight="1" x14ac:dyDescent="0.2">
      <c r="A39" s="14" t="s">
        <v>102</v>
      </c>
      <c r="B39" s="22" t="str">
        <f>'Contratos-Personas por Sectores'!B38</f>
        <v>Conductores de autobuses y tranvías</v>
      </c>
      <c r="C39" s="21"/>
      <c r="D39" s="21"/>
      <c r="E39" s="21"/>
      <c r="F39" s="21"/>
      <c r="G39" s="21">
        <v>1</v>
      </c>
      <c r="H39" s="21"/>
      <c r="I39" s="21">
        <v>3</v>
      </c>
      <c r="J39" s="21"/>
      <c r="K39" s="21"/>
      <c r="L39" s="21"/>
      <c r="M39" s="21">
        <v>2</v>
      </c>
      <c r="N39" s="21"/>
      <c r="O39" s="21">
        <v>5</v>
      </c>
      <c r="P39" s="21"/>
      <c r="Q39" s="21">
        <v>2</v>
      </c>
      <c r="R39" s="21"/>
      <c r="S39" s="21">
        <v>1</v>
      </c>
      <c r="T39" s="21"/>
      <c r="U39" s="21">
        <v>1</v>
      </c>
      <c r="V39" s="21"/>
      <c r="W39" s="31">
        <f t="shared" si="0"/>
        <v>15</v>
      </c>
      <c r="X39" s="31">
        <f t="shared" si="1"/>
        <v>0</v>
      </c>
    </row>
    <row r="40" spans="1:24" ht="12.75" customHeight="1" x14ac:dyDescent="0.2">
      <c r="A40" s="14" t="s">
        <v>103</v>
      </c>
      <c r="B40" s="22" t="str">
        <f>'Contratos-Personas por Sectores'!B39</f>
        <v>Auxiliares de vigilante de seguridad y similares no habilitados para ir armados</v>
      </c>
      <c r="C40" s="21"/>
      <c r="D40" s="21"/>
      <c r="E40" s="21"/>
      <c r="F40" s="21"/>
      <c r="G40" s="21">
        <v>5</v>
      </c>
      <c r="H40" s="21"/>
      <c r="I40" s="21">
        <v>5</v>
      </c>
      <c r="J40" s="21"/>
      <c r="K40" s="21">
        <v>5</v>
      </c>
      <c r="L40" s="21">
        <v>1</v>
      </c>
      <c r="M40" s="21">
        <v>3</v>
      </c>
      <c r="N40" s="21"/>
      <c r="O40" s="21"/>
      <c r="P40" s="21"/>
      <c r="Q40" s="21">
        <v>1</v>
      </c>
      <c r="R40" s="21"/>
      <c r="S40" s="21">
        <v>1</v>
      </c>
      <c r="T40" s="21"/>
      <c r="U40" s="21"/>
      <c r="V40" s="21"/>
      <c r="W40" s="31">
        <f t="shared" si="0"/>
        <v>20</v>
      </c>
      <c r="X40" s="31">
        <f t="shared" si="1"/>
        <v>1</v>
      </c>
    </row>
    <row r="41" spans="1:24" x14ac:dyDescent="0.2">
      <c r="A41" s="14" t="s">
        <v>104</v>
      </c>
      <c r="B41" s="22" t="str">
        <f>'Contratos-Personas por Sectores'!B40</f>
        <v>Empleados domésticos</v>
      </c>
      <c r="C41" s="21"/>
      <c r="D41" s="21"/>
      <c r="E41" s="21"/>
      <c r="F41" s="21"/>
      <c r="G41" s="21"/>
      <c r="H41" s="21">
        <v>1</v>
      </c>
      <c r="I41" s="21"/>
      <c r="J41" s="21">
        <v>9</v>
      </c>
      <c r="K41" s="21"/>
      <c r="L41" s="21">
        <v>3</v>
      </c>
      <c r="M41" s="21"/>
      <c r="N41" s="21">
        <v>6</v>
      </c>
      <c r="O41" s="21">
        <v>1</v>
      </c>
      <c r="P41" s="21">
        <v>3</v>
      </c>
      <c r="Q41" s="21"/>
      <c r="R41" s="21">
        <v>7</v>
      </c>
      <c r="S41" s="21"/>
      <c r="T41" s="21">
        <v>1</v>
      </c>
      <c r="U41" s="21"/>
      <c r="V41" s="21">
        <v>2</v>
      </c>
      <c r="W41" s="31">
        <f t="shared" si="0"/>
        <v>1</v>
      </c>
      <c r="X41" s="31">
        <f t="shared" si="1"/>
        <v>32</v>
      </c>
    </row>
    <row r="42" spans="1:24" ht="12.75" customHeight="1" x14ac:dyDescent="0.2">
      <c r="A42" s="14" t="s">
        <v>105</v>
      </c>
      <c r="B42" s="22" t="str">
        <f>'Contratos-Personas por Sectores'!B41</f>
        <v>Tele operadores</v>
      </c>
      <c r="C42" s="21"/>
      <c r="D42" s="21"/>
      <c r="E42" s="21">
        <v>4</v>
      </c>
      <c r="F42" s="21">
        <v>1</v>
      </c>
      <c r="G42" s="21">
        <v>7</v>
      </c>
      <c r="H42" s="21">
        <v>6</v>
      </c>
      <c r="I42" s="21">
        <v>2</v>
      </c>
      <c r="J42" s="21">
        <v>4</v>
      </c>
      <c r="K42" s="21">
        <v>1</v>
      </c>
      <c r="L42" s="21">
        <v>3</v>
      </c>
      <c r="M42" s="21"/>
      <c r="N42" s="21">
        <v>1</v>
      </c>
      <c r="O42" s="21"/>
      <c r="P42" s="21">
        <v>1</v>
      </c>
      <c r="Q42" s="21"/>
      <c r="R42" s="21">
        <v>3</v>
      </c>
      <c r="S42" s="21"/>
      <c r="T42" s="21"/>
      <c r="U42" s="21"/>
      <c r="V42" s="21"/>
      <c r="W42" s="31">
        <f t="shared" si="0"/>
        <v>14</v>
      </c>
      <c r="X42" s="31">
        <f t="shared" si="1"/>
        <v>19</v>
      </c>
    </row>
    <row r="43" spans="1:24" ht="12.75" customHeight="1" x14ac:dyDescent="0.2">
      <c r="A43" s="14" t="s">
        <v>106</v>
      </c>
      <c r="B43" s="22" t="str">
        <f>'Contratos-Personas por Sectores'!B42</f>
        <v>Trabajadores de los cuidados a las personas en servicios de salud no clasificados bajo otros epígrafes</v>
      </c>
      <c r="C43" s="21"/>
      <c r="D43" s="21"/>
      <c r="E43" s="21">
        <v>5</v>
      </c>
      <c r="F43" s="21">
        <v>4</v>
      </c>
      <c r="G43" s="21">
        <v>3</v>
      </c>
      <c r="H43" s="21">
        <v>5</v>
      </c>
      <c r="I43" s="21">
        <v>1</v>
      </c>
      <c r="J43" s="21">
        <v>4</v>
      </c>
      <c r="K43" s="21"/>
      <c r="L43" s="21">
        <v>2</v>
      </c>
      <c r="M43" s="21">
        <v>1</v>
      </c>
      <c r="N43" s="21">
        <v>1</v>
      </c>
      <c r="O43" s="21"/>
      <c r="P43" s="21"/>
      <c r="Q43" s="21"/>
      <c r="R43" s="21"/>
      <c r="S43" s="21"/>
      <c r="T43" s="21"/>
      <c r="U43" s="21"/>
      <c r="V43" s="21"/>
      <c r="W43" s="31">
        <f t="shared" si="0"/>
        <v>10</v>
      </c>
      <c r="X43" s="31">
        <f t="shared" si="1"/>
        <v>16</v>
      </c>
    </row>
    <row r="44" spans="1:24" ht="12.75" customHeight="1" x14ac:dyDescent="0.2">
      <c r="A44" s="14" t="s">
        <v>107</v>
      </c>
      <c r="B44" s="22" t="str">
        <f>'Contratos-Personas por Sectores'!B43</f>
        <v>Auxiliares de enfermería hospitalaria</v>
      </c>
      <c r="C44" s="21"/>
      <c r="D44" s="21"/>
      <c r="E44" s="21"/>
      <c r="F44" s="21">
        <v>1</v>
      </c>
      <c r="G44" s="21">
        <v>1</v>
      </c>
      <c r="H44" s="21">
        <v>5</v>
      </c>
      <c r="I44" s="21">
        <v>1</v>
      </c>
      <c r="J44" s="21">
        <v>1</v>
      </c>
      <c r="K44" s="21"/>
      <c r="L44" s="21">
        <v>2</v>
      </c>
      <c r="M44" s="21"/>
      <c r="N44" s="21">
        <v>5</v>
      </c>
      <c r="O44" s="21">
        <v>1</v>
      </c>
      <c r="P44" s="21">
        <v>2</v>
      </c>
      <c r="Q44" s="21"/>
      <c r="R44" s="21">
        <v>2</v>
      </c>
      <c r="S44" s="21"/>
      <c r="T44" s="21"/>
      <c r="U44" s="21"/>
      <c r="V44" s="21"/>
      <c r="W44" s="31">
        <f t="shared" si="0"/>
        <v>3</v>
      </c>
      <c r="X44" s="31">
        <f t="shared" si="1"/>
        <v>18</v>
      </c>
    </row>
    <row r="45" spans="1:24" ht="25.5" x14ac:dyDescent="0.2">
      <c r="A45" s="14" t="s">
        <v>108</v>
      </c>
      <c r="B45" s="22" t="str">
        <f>'Contratos-Personas por Sectores'!B44</f>
        <v>Trabajadores de servicios personales no clasificados bajo otros epígrafes</v>
      </c>
      <c r="C45" s="21">
        <v>3</v>
      </c>
      <c r="D45" s="21"/>
      <c r="E45" s="21">
        <v>1</v>
      </c>
      <c r="F45" s="21"/>
      <c r="G45" s="21">
        <v>2</v>
      </c>
      <c r="H45" s="21">
        <v>1</v>
      </c>
      <c r="I45" s="21">
        <v>2</v>
      </c>
      <c r="J45" s="21">
        <v>1</v>
      </c>
      <c r="K45" s="21">
        <v>3</v>
      </c>
      <c r="L45" s="21"/>
      <c r="M45" s="21">
        <v>3</v>
      </c>
      <c r="N45" s="21"/>
      <c r="O45" s="21"/>
      <c r="P45" s="21"/>
      <c r="Q45" s="21">
        <v>2</v>
      </c>
      <c r="R45" s="21"/>
      <c r="S45" s="21"/>
      <c r="T45" s="21"/>
      <c r="U45" s="21">
        <v>1</v>
      </c>
      <c r="V45" s="21"/>
      <c r="W45" s="31">
        <f t="shared" si="0"/>
        <v>17</v>
      </c>
      <c r="X45" s="31">
        <f t="shared" si="1"/>
        <v>2</v>
      </c>
    </row>
    <row r="46" spans="1:24" x14ac:dyDescent="0.2">
      <c r="A46" s="14" t="s">
        <v>109</v>
      </c>
      <c r="B46" s="22" t="str">
        <f>'Contratos-Personas por Sectores'!B45</f>
        <v>Peones forestales y de la caza</v>
      </c>
      <c r="C46" s="21">
        <v>1</v>
      </c>
      <c r="D46" s="21"/>
      <c r="E46" s="21">
        <v>6</v>
      </c>
      <c r="F46" s="21"/>
      <c r="G46" s="21">
        <v>4</v>
      </c>
      <c r="H46" s="21"/>
      <c r="I46" s="21">
        <v>2</v>
      </c>
      <c r="J46" s="21"/>
      <c r="K46" s="21">
        <v>4</v>
      </c>
      <c r="L46" s="21"/>
      <c r="M46" s="21">
        <v>2</v>
      </c>
      <c r="N46" s="21"/>
      <c r="O46" s="21">
        <v>3</v>
      </c>
      <c r="P46" s="21"/>
      <c r="Q46" s="21">
        <v>4</v>
      </c>
      <c r="R46" s="21"/>
      <c r="S46" s="21">
        <v>1</v>
      </c>
      <c r="T46" s="21"/>
      <c r="U46" s="21"/>
      <c r="V46" s="21"/>
      <c r="W46" s="31">
        <f t="shared" si="0"/>
        <v>27</v>
      </c>
      <c r="X46" s="31">
        <f t="shared" si="1"/>
        <v>0</v>
      </c>
    </row>
    <row r="47" spans="1:24" ht="25.5" x14ac:dyDescent="0.2">
      <c r="A47" s="14" t="s">
        <v>110</v>
      </c>
      <c r="B47" s="22" t="str">
        <f>'Contratos-Personas por Sectores'!B46</f>
        <v>Montadores y ensambladores no clasificados en otros epígrafes</v>
      </c>
      <c r="C47" s="21"/>
      <c r="D47" s="21"/>
      <c r="E47" s="21">
        <v>2</v>
      </c>
      <c r="F47" s="21">
        <v>1</v>
      </c>
      <c r="G47" s="21">
        <v>3</v>
      </c>
      <c r="H47" s="21"/>
      <c r="I47" s="21">
        <v>2</v>
      </c>
      <c r="J47" s="21"/>
      <c r="K47" s="21">
        <v>4</v>
      </c>
      <c r="L47" s="21">
        <v>1</v>
      </c>
      <c r="M47" s="21">
        <v>6</v>
      </c>
      <c r="N47" s="21"/>
      <c r="O47" s="21">
        <v>2</v>
      </c>
      <c r="P47" s="21"/>
      <c r="Q47" s="21">
        <v>2</v>
      </c>
      <c r="R47" s="21"/>
      <c r="S47" s="21"/>
      <c r="T47" s="21"/>
      <c r="U47" s="21"/>
      <c r="V47" s="21"/>
      <c r="W47" s="31">
        <f t="shared" si="0"/>
        <v>21</v>
      </c>
      <c r="X47" s="31">
        <f t="shared" si="1"/>
        <v>2</v>
      </c>
    </row>
    <row r="48" spans="1:24" ht="12.75" customHeight="1" x14ac:dyDescent="0.2">
      <c r="A48" s="14" t="s">
        <v>111</v>
      </c>
      <c r="B48" s="22" t="str">
        <f>'Contratos-Personas por Sectores'!B47</f>
        <v>Actores</v>
      </c>
      <c r="C48" s="21"/>
      <c r="D48" s="21"/>
      <c r="E48" s="21"/>
      <c r="F48" s="21"/>
      <c r="G48" s="21">
        <v>1</v>
      </c>
      <c r="H48" s="21"/>
      <c r="I48" s="21"/>
      <c r="J48" s="21"/>
      <c r="K48" s="21">
        <v>1</v>
      </c>
      <c r="L48" s="21">
        <v>4</v>
      </c>
      <c r="M48" s="21"/>
      <c r="N48" s="21">
        <v>1</v>
      </c>
      <c r="O48" s="21">
        <v>2</v>
      </c>
      <c r="P48" s="21">
        <v>1</v>
      </c>
      <c r="Q48" s="21"/>
      <c r="R48" s="21">
        <v>1</v>
      </c>
      <c r="S48" s="21"/>
      <c r="T48" s="21"/>
      <c r="U48" s="21"/>
      <c r="V48" s="21">
        <v>1</v>
      </c>
      <c r="W48" s="31">
        <f t="shared" si="0"/>
        <v>4</v>
      </c>
      <c r="X48" s="31">
        <f t="shared" si="1"/>
        <v>8</v>
      </c>
    </row>
    <row r="49" spans="1:24" x14ac:dyDescent="0.2">
      <c r="A49" s="14" t="s">
        <v>112</v>
      </c>
      <c r="B49" s="22" t="str">
        <f>'Contratos-Personas por Sectores'!B48</f>
        <v>Enfermeros no especializados</v>
      </c>
      <c r="C49" s="21"/>
      <c r="D49" s="21"/>
      <c r="E49" s="21">
        <v>1</v>
      </c>
      <c r="F49" s="21">
        <v>1</v>
      </c>
      <c r="G49" s="21"/>
      <c r="H49" s="21">
        <v>8</v>
      </c>
      <c r="I49" s="21">
        <v>1</v>
      </c>
      <c r="J49" s="21">
        <v>2</v>
      </c>
      <c r="K49" s="21">
        <v>1</v>
      </c>
      <c r="L49" s="21"/>
      <c r="M49" s="21"/>
      <c r="N49" s="21"/>
      <c r="O49" s="21"/>
      <c r="P49" s="21">
        <v>1</v>
      </c>
      <c r="Q49" s="21"/>
      <c r="R49" s="21"/>
      <c r="S49" s="21"/>
      <c r="T49" s="21"/>
      <c r="U49" s="21"/>
      <c r="V49" s="21"/>
      <c r="W49" s="31">
        <f t="shared" si="0"/>
        <v>3</v>
      </c>
      <c r="X49" s="31">
        <f t="shared" si="1"/>
        <v>12</v>
      </c>
    </row>
    <row r="50" spans="1:24" ht="15.75" x14ac:dyDescent="0.25">
      <c r="A50" s="118" t="s">
        <v>5</v>
      </c>
      <c r="B50" s="118"/>
      <c r="C50" s="119">
        <f>SUM(C10:D49)</f>
        <v>101</v>
      </c>
      <c r="D50" s="119"/>
      <c r="E50" s="119">
        <f>SUM(E10:F49)</f>
        <v>638</v>
      </c>
      <c r="F50" s="119"/>
      <c r="G50" s="119">
        <f>SUM(G10:H49)</f>
        <v>809</v>
      </c>
      <c r="H50" s="119"/>
      <c r="I50" s="119">
        <f>SUM(I10:J49)</f>
        <v>585</v>
      </c>
      <c r="J50" s="119"/>
      <c r="K50" s="119">
        <f>SUM(K10:L49)</f>
        <v>497</v>
      </c>
      <c r="L50" s="119"/>
      <c r="M50" s="119">
        <f>SUM(M10:N49)</f>
        <v>452</v>
      </c>
      <c r="N50" s="119"/>
      <c r="O50" s="119">
        <f>SUM(O10:P49)</f>
        <v>368</v>
      </c>
      <c r="P50" s="119"/>
      <c r="Q50" s="119">
        <f>SUM(Q10:R49)</f>
        <v>354</v>
      </c>
      <c r="R50" s="119"/>
      <c r="S50" s="119">
        <f>SUM(S10:T49)</f>
        <v>198</v>
      </c>
      <c r="T50" s="119"/>
      <c r="U50" s="119">
        <f>SUM(U10:V49)</f>
        <v>71</v>
      </c>
      <c r="V50" s="119"/>
      <c r="W50" s="119">
        <f>SUM(W10:X49)</f>
        <v>4073</v>
      </c>
      <c r="X50" s="119"/>
    </row>
  </sheetData>
  <mergeCells count="27">
    <mergeCell ref="K50:L50"/>
    <mergeCell ref="M50:N50"/>
    <mergeCell ref="O50:P50"/>
    <mergeCell ref="Q50:R50"/>
    <mergeCell ref="S50:T50"/>
    <mergeCell ref="U50:V50"/>
    <mergeCell ref="Q8:R8"/>
    <mergeCell ref="S8:T8"/>
    <mergeCell ref="U8:V8"/>
    <mergeCell ref="W8:X8"/>
    <mergeCell ref="W50:X50"/>
    <mergeCell ref="A50:B50"/>
    <mergeCell ref="C50:D50"/>
    <mergeCell ref="E50:F50"/>
    <mergeCell ref="G50:H50"/>
    <mergeCell ref="I50:J50"/>
    <mergeCell ref="A3:I3"/>
    <mergeCell ref="A7:X7"/>
    <mergeCell ref="B8:B9"/>
    <mergeCell ref="A8:A9"/>
    <mergeCell ref="C8:D8"/>
    <mergeCell ref="E8:F8"/>
    <mergeCell ref="G8:H8"/>
    <mergeCell ref="I8:J8"/>
    <mergeCell ref="K8:L8"/>
    <mergeCell ref="M8:N8"/>
    <mergeCell ref="O8:P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9" t="s">
        <v>238</v>
      </c>
      <c r="B3" s="99"/>
      <c r="C3" s="99"/>
      <c r="D3" s="99"/>
      <c r="E3" s="99"/>
      <c r="F3" s="99"/>
      <c r="G3" s="46"/>
      <c r="H3" s="45"/>
      <c r="I3" s="45"/>
    </row>
    <row r="4" spans="1:9" ht="15" x14ac:dyDescent="0.25">
      <c r="A4" s="99"/>
      <c r="B4" s="99"/>
      <c r="C4" s="99"/>
      <c r="D4" s="99"/>
      <c r="E4" s="99"/>
      <c r="F4" s="99"/>
      <c r="G4" s="46"/>
    </row>
    <row r="6" spans="1:9" x14ac:dyDescent="0.2">
      <c r="A6" s="106" t="s">
        <v>218</v>
      </c>
      <c r="B6" s="106"/>
      <c r="C6" s="106"/>
      <c r="D6" s="106"/>
      <c r="E6" s="106"/>
      <c r="F6" s="106"/>
      <c r="G6" s="106"/>
      <c r="H6" s="106"/>
    </row>
    <row r="7" spans="1:9" ht="38.25" x14ac:dyDescent="0.2">
      <c r="A7" s="10" t="s">
        <v>71</v>
      </c>
      <c r="B7" s="10" t="s">
        <v>113</v>
      </c>
      <c r="C7" s="26" t="s">
        <v>166</v>
      </c>
      <c r="D7" s="27" t="s">
        <v>167</v>
      </c>
      <c r="E7" s="10" t="s">
        <v>116</v>
      </c>
      <c r="F7" s="8" t="s">
        <v>6</v>
      </c>
      <c r="G7" s="10" t="s">
        <v>5</v>
      </c>
      <c r="H7" s="8" t="s">
        <v>117</v>
      </c>
    </row>
    <row r="8" spans="1:9" x14ac:dyDescent="0.2">
      <c r="A8" s="14" t="s">
        <v>73</v>
      </c>
      <c r="B8" s="22" t="str">
        <f>'Contratos-Personas por Sectores'!B9</f>
        <v>Camareros asalariados</v>
      </c>
      <c r="C8" s="31">
        <f>'Contratos-Personas por Sectores'!F9</f>
        <v>381</v>
      </c>
      <c r="D8" s="34">
        <f>C8/$G$48</f>
        <v>9.3773074083189759E-2</v>
      </c>
      <c r="E8" s="31">
        <f>'Contratos-Personas por Sectores'!G9</f>
        <v>294</v>
      </c>
      <c r="F8" s="34">
        <f>E8/$G$48</f>
        <v>7.2360324883091312E-2</v>
      </c>
      <c r="G8" s="31">
        <f>'Contratos-Personas por Sectores'!H9</f>
        <v>675</v>
      </c>
      <c r="H8" s="34">
        <f>G8/$G$48</f>
        <v>0.16613339896628107</v>
      </c>
    </row>
    <row r="9" spans="1:9" ht="25.5" x14ac:dyDescent="0.2">
      <c r="A9" s="14" t="s">
        <v>74</v>
      </c>
      <c r="B9" s="22" t="str">
        <f>'Contratos-Personas por Sectores'!B10</f>
        <v>Peones agrícolas (excepto en huertas, invernaderos, viveros y jardines)</v>
      </c>
      <c r="C9" s="31">
        <f>'Contratos-Personas por Sectores'!F10</f>
        <v>762</v>
      </c>
      <c r="D9" s="34">
        <f t="shared" ref="D9:D48" si="0">C9/$G$48</f>
        <v>0.18754614816637952</v>
      </c>
      <c r="E9" s="31">
        <f>'Contratos-Personas por Sectores'!G10</f>
        <v>204</v>
      </c>
      <c r="F9" s="34">
        <f t="shared" ref="F9:F48" si="1">E9/$G$48</f>
        <v>5.0209205020920501E-2</v>
      </c>
      <c r="G9" s="31">
        <f>'Contratos-Personas por Sectores'!H10</f>
        <v>966</v>
      </c>
      <c r="H9" s="34">
        <f t="shared" ref="H9:H48" si="2">G9/$G$48</f>
        <v>0.23775535318730001</v>
      </c>
    </row>
    <row r="10" spans="1:9" x14ac:dyDescent="0.2">
      <c r="A10" s="14" t="s">
        <v>75</v>
      </c>
      <c r="B10" s="22" t="str">
        <f>'Contratos-Personas por Sectores'!B11</f>
        <v>Vendedores en tiendas y almacenes</v>
      </c>
      <c r="C10" s="31">
        <f>'Contratos-Personas por Sectores'!F11</f>
        <v>89</v>
      </c>
      <c r="D10" s="34">
        <f t="shared" si="0"/>
        <v>2.1904996308146688E-2</v>
      </c>
      <c r="E10" s="31">
        <f>'Contratos-Personas por Sectores'!G11</f>
        <v>221</v>
      </c>
      <c r="F10" s="34">
        <f t="shared" si="1"/>
        <v>5.4393305439330547E-2</v>
      </c>
      <c r="G10" s="31">
        <f>'Contratos-Personas por Sectores'!H11</f>
        <v>310</v>
      </c>
      <c r="H10" s="34">
        <f t="shared" si="2"/>
        <v>7.6298301747477232E-2</v>
      </c>
    </row>
    <row r="11" spans="1:9" ht="25.5" x14ac:dyDescent="0.2">
      <c r="A11" s="14" t="s">
        <v>76</v>
      </c>
      <c r="B11" s="22" t="str">
        <f>'Contratos-Personas por Sectores'!B12</f>
        <v>Personal de limpieza de oficinas, hoteles y otros establecimientos similares</v>
      </c>
      <c r="C11" s="31">
        <f>'Contratos-Personas por Sectores'!F12</f>
        <v>29</v>
      </c>
      <c r="D11" s="34">
        <f t="shared" si="0"/>
        <v>7.137583066699483E-3</v>
      </c>
      <c r="E11" s="31">
        <f>'Contratos-Personas por Sectores'!G12</f>
        <v>185</v>
      </c>
      <c r="F11" s="34">
        <f t="shared" si="1"/>
        <v>4.5532857494462217E-2</v>
      </c>
      <c r="G11" s="31">
        <f>'Contratos-Personas por Sectores'!H12</f>
        <v>214</v>
      </c>
      <c r="H11" s="34">
        <f t="shared" si="2"/>
        <v>5.2670440561161706E-2</v>
      </c>
    </row>
    <row r="12" spans="1:9" x14ac:dyDescent="0.2">
      <c r="A12" s="14" t="s">
        <v>77</v>
      </c>
      <c r="B12" s="22" t="str">
        <f>'Contratos-Personas por Sectores'!B13</f>
        <v>Ayudantes de cocina</v>
      </c>
      <c r="C12" s="31">
        <f>'Contratos-Personas por Sectores'!F13</f>
        <v>41</v>
      </c>
      <c r="D12" s="34">
        <f t="shared" si="0"/>
        <v>1.0091065714988924E-2</v>
      </c>
      <c r="E12" s="31">
        <f>'Contratos-Personas por Sectores'!G13</f>
        <v>80</v>
      </c>
      <c r="F12" s="34">
        <f t="shared" si="1"/>
        <v>1.9689884321929609E-2</v>
      </c>
      <c r="G12" s="31">
        <f>'Contratos-Personas por Sectores'!H13</f>
        <v>121</v>
      </c>
      <c r="H12" s="34">
        <f t="shared" si="2"/>
        <v>2.9780950036918535E-2</v>
      </c>
    </row>
    <row r="13" spans="1:9" ht="25.5" x14ac:dyDescent="0.2">
      <c r="A13" s="14" t="s">
        <v>78</v>
      </c>
      <c r="B13" s="22" t="str">
        <f>'Contratos-Personas por Sectores'!B14</f>
        <v>Trabajadores de los cuidados personales a domicilio</v>
      </c>
      <c r="C13" s="31">
        <f>'Contratos-Personas por Sectores'!F14</f>
        <v>17</v>
      </c>
      <c r="D13" s="34">
        <f t="shared" si="0"/>
        <v>4.1841004184100415E-3</v>
      </c>
      <c r="E13" s="31">
        <f>'Contratos-Personas por Sectores'!G14</f>
        <v>202</v>
      </c>
      <c r="F13" s="34">
        <f t="shared" si="1"/>
        <v>4.9716957912872263E-2</v>
      </c>
      <c r="G13" s="31">
        <f>'Contratos-Personas por Sectores'!H14</f>
        <v>219</v>
      </c>
      <c r="H13" s="34">
        <f t="shared" si="2"/>
        <v>5.3901058331282302E-2</v>
      </c>
    </row>
    <row r="14" spans="1:9" ht="25.5" x14ac:dyDescent="0.2">
      <c r="A14" s="14" t="s">
        <v>79</v>
      </c>
      <c r="B14" s="22" t="str">
        <f>'Contratos-Personas por Sectores'!B15</f>
        <v>Empleados de servicios de correos (excepto empleados de mostrador)</v>
      </c>
      <c r="C14" s="31">
        <f>'Contratos-Personas por Sectores'!F15</f>
        <v>57</v>
      </c>
      <c r="D14" s="34">
        <f t="shared" si="0"/>
        <v>1.4029042579374847E-2</v>
      </c>
      <c r="E14" s="31">
        <f>'Contratos-Personas por Sectores'!G15</f>
        <v>84</v>
      </c>
      <c r="F14" s="34">
        <f t="shared" si="1"/>
        <v>2.0674378538026089E-2</v>
      </c>
      <c r="G14" s="31">
        <f>'Contratos-Personas por Sectores'!H15</f>
        <v>141</v>
      </c>
      <c r="H14" s="34">
        <f t="shared" si="2"/>
        <v>3.4703421117400934E-2</v>
      </c>
    </row>
    <row r="15" spans="1:9" x14ac:dyDescent="0.2">
      <c r="A15" s="14" t="s">
        <v>80</v>
      </c>
      <c r="B15" s="22" t="str">
        <f>'Contratos-Personas por Sectores'!B16</f>
        <v>Cocineros asalariados</v>
      </c>
      <c r="C15" s="31">
        <f>'Contratos-Personas por Sectores'!F16</f>
        <v>37</v>
      </c>
      <c r="D15" s="34">
        <f t="shared" si="0"/>
        <v>9.1065714988924438E-3</v>
      </c>
      <c r="E15" s="31">
        <f>'Contratos-Personas por Sectores'!G16</f>
        <v>35</v>
      </c>
      <c r="F15" s="34">
        <f t="shared" si="1"/>
        <v>8.6143243908442038E-3</v>
      </c>
      <c r="G15" s="31">
        <f>'Contratos-Personas por Sectores'!H16</f>
        <v>72</v>
      </c>
      <c r="H15" s="34">
        <f t="shared" si="2"/>
        <v>1.7720895889736649E-2</v>
      </c>
    </row>
    <row r="16" spans="1:9" ht="25.5" x14ac:dyDescent="0.2">
      <c r="A16" s="14" t="s">
        <v>81</v>
      </c>
      <c r="B16" s="22" t="str">
        <f>'Contratos-Personas por Sectores'!B17</f>
        <v>Monitores de actividades recreativas y de entretenimiento</v>
      </c>
      <c r="C16" s="31">
        <f>'Contratos-Personas por Sectores'!F17</f>
        <v>42</v>
      </c>
      <c r="D16" s="34">
        <f t="shared" si="0"/>
        <v>1.0337189269013045E-2</v>
      </c>
      <c r="E16" s="31">
        <f>'Contratos-Personas por Sectores'!G17</f>
        <v>64</v>
      </c>
      <c r="F16" s="34">
        <f t="shared" si="1"/>
        <v>1.5751907457543686E-2</v>
      </c>
      <c r="G16" s="31">
        <f>'Contratos-Personas por Sectores'!H17</f>
        <v>106</v>
      </c>
      <c r="H16" s="34">
        <f t="shared" si="2"/>
        <v>2.6089096726556731E-2</v>
      </c>
    </row>
    <row r="17" spans="1:8" x14ac:dyDescent="0.2">
      <c r="A17" s="14" t="s">
        <v>82</v>
      </c>
      <c r="B17" s="22" t="str">
        <f>'Contratos-Personas por Sectores'!B18</f>
        <v>Albañiles</v>
      </c>
      <c r="C17" s="31">
        <f>'Contratos-Personas por Sectores'!F18</f>
        <v>106</v>
      </c>
      <c r="D17" s="34">
        <f t="shared" si="0"/>
        <v>2.6089096726556731E-2</v>
      </c>
      <c r="E17" s="31">
        <f>'Contratos-Personas por Sectores'!G18</f>
        <v>0</v>
      </c>
      <c r="F17" s="34">
        <f t="shared" si="1"/>
        <v>0</v>
      </c>
      <c r="G17" s="31">
        <f>'Contratos-Personas por Sectores'!H18</f>
        <v>106</v>
      </c>
      <c r="H17" s="34">
        <f t="shared" si="2"/>
        <v>2.6089096726556731E-2</v>
      </c>
    </row>
    <row r="18" spans="1:8" ht="38.25" x14ac:dyDescent="0.2">
      <c r="A18" s="14" t="s">
        <v>83</v>
      </c>
      <c r="B18" s="22" t="str">
        <f>'Contratos-Personas por Sectores'!B19</f>
        <v>Empleados administrativos con tareas de atención al público no clasificado bajo otros epígrafes</v>
      </c>
      <c r="C18" s="31">
        <f>'Contratos-Personas por Sectores'!F19</f>
        <v>33</v>
      </c>
      <c r="D18" s="34">
        <f t="shared" si="0"/>
        <v>8.1220772827959638E-3</v>
      </c>
      <c r="E18" s="31">
        <f>'Contratos-Personas por Sectores'!G19</f>
        <v>62</v>
      </c>
      <c r="F18" s="34">
        <f t="shared" si="1"/>
        <v>1.5259660349495446E-2</v>
      </c>
      <c r="G18" s="31">
        <f>'Contratos-Personas por Sectores'!H19</f>
        <v>95</v>
      </c>
      <c r="H18" s="34">
        <f t="shared" si="2"/>
        <v>2.338173763229141E-2</v>
      </c>
    </row>
    <row r="19" spans="1:8" x14ac:dyDescent="0.2">
      <c r="A19" s="14" t="s">
        <v>84</v>
      </c>
      <c r="B19" s="22" t="str">
        <f>'Contratos-Personas por Sectores'!B20</f>
        <v>Peones de las industrias manufactureras</v>
      </c>
      <c r="C19" s="31">
        <f>'Contratos-Personas por Sectores'!F20</f>
        <v>57</v>
      </c>
      <c r="D19" s="34">
        <f t="shared" si="0"/>
        <v>1.4029042579374847E-2</v>
      </c>
      <c r="E19" s="31">
        <f>'Contratos-Personas por Sectores'!G20</f>
        <v>20</v>
      </c>
      <c r="F19" s="34">
        <f t="shared" si="1"/>
        <v>4.9224710804824023E-3</v>
      </c>
      <c r="G19" s="31">
        <f>'Contratos-Personas por Sectores'!H20</f>
        <v>77</v>
      </c>
      <c r="H19" s="34">
        <f t="shared" si="2"/>
        <v>1.8951513659857248E-2</v>
      </c>
    </row>
    <row r="20" spans="1:8" ht="25.5" x14ac:dyDescent="0.2">
      <c r="A20" s="14" t="s">
        <v>85</v>
      </c>
      <c r="B20" s="22" t="str">
        <f>'Contratos-Personas por Sectores'!B21</f>
        <v>Peones agrícolas en huertas, invernaderos, viveros y jardines</v>
      </c>
      <c r="C20" s="31">
        <f>'Contratos-Personas por Sectores'!F21</f>
        <v>59</v>
      </c>
      <c r="D20" s="34">
        <f t="shared" si="0"/>
        <v>1.4521289687423087E-2</v>
      </c>
      <c r="E20" s="31">
        <f>'Contratos-Personas por Sectores'!G21</f>
        <v>18</v>
      </c>
      <c r="F20" s="34">
        <f t="shared" si="1"/>
        <v>4.4302239724341623E-3</v>
      </c>
      <c r="G20" s="31">
        <f>'Contratos-Personas por Sectores'!H21</f>
        <v>77</v>
      </c>
      <c r="H20" s="34">
        <f t="shared" si="2"/>
        <v>1.8951513659857248E-2</v>
      </c>
    </row>
    <row r="21" spans="1:8" x14ac:dyDescent="0.2">
      <c r="A21" s="14" t="s">
        <v>86</v>
      </c>
      <c r="B21" s="22" t="str">
        <f>'Contratos-Personas por Sectores'!B22</f>
        <v>Asistentes personales o personas de compañía</v>
      </c>
      <c r="C21" s="31">
        <f>'Contratos-Personas por Sectores'!F22</f>
        <v>13</v>
      </c>
      <c r="D21" s="34">
        <f t="shared" si="0"/>
        <v>3.1996062023135615E-3</v>
      </c>
      <c r="E21" s="31">
        <f>'Contratos-Personas por Sectores'!G22</f>
        <v>42</v>
      </c>
      <c r="F21" s="34">
        <f t="shared" si="1"/>
        <v>1.0337189269013045E-2</v>
      </c>
      <c r="G21" s="31">
        <f>'Contratos-Personas por Sectores'!H22</f>
        <v>55</v>
      </c>
      <c r="H21" s="34">
        <f t="shared" si="2"/>
        <v>1.3536795471326605E-2</v>
      </c>
    </row>
    <row r="22" spans="1:8" ht="38.25" x14ac:dyDescent="0.2">
      <c r="A22" s="14" t="s">
        <v>87</v>
      </c>
      <c r="B22" s="22" t="str">
        <f>'Contratos-Personas por Sectores'!B23</f>
        <v>Trabajadores cualificados en actividades agrícolas (excepto en huertas, invernaderos, viveros y jardines)</v>
      </c>
      <c r="C22" s="31">
        <f>'Contratos-Personas por Sectores'!F23</f>
        <v>45</v>
      </c>
      <c r="D22" s="34">
        <f t="shared" si="0"/>
        <v>1.1075559931085405E-2</v>
      </c>
      <c r="E22" s="31">
        <f>'Contratos-Personas por Sectores'!G23</f>
        <v>21</v>
      </c>
      <c r="F22" s="34">
        <f t="shared" si="1"/>
        <v>5.1685946345065223E-3</v>
      </c>
      <c r="G22" s="31">
        <f>'Contratos-Personas por Sectores'!H23</f>
        <v>66</v>
      </c>
      <c r="H22" s="34">
        <f t="shared" si="2"/>
        <v>1.6244154565591928E-2</v>
      </c>
    </row>
    <row r="23" spans="1:8" ht="25.5" x14ac:dyDescent="0.2">
      <c r="A23" s="14" t="s">
        <v>88</v>
      </c>
      <c r="B23" s="22" t="str">
        <f>'Contratos-Personas por Sectores'!B24</f>
        <v>Conductores asalariados de automóviles, taxis y furgonetas</v>
      </c>
      <c r="C23" s="31">
        <f>'Contratos-Personas por Sectores'!F24</f>
        <v>47</v>
      </c>
      <c r="D23" s="34">
        <f t="shared" si="0"/>
        <v>1.1567807039133645E-2</v>
      </c>
      <c r="E23" s="31">
        <f>'Contratos-Personas por Sectores'!G24</f>
        <v>2</v>
      </c>
      <c r="F23" s="34">
        <f t="shared" si="1"/>
        <v>4.9224710804824019E-4</v>
      </c>
      <c r="G23" s="31">
        <f>'Contratos-Personas por Sectores'!H24</f>
        <v>49</v>
      </c>
      <c r="H23" s="34">
        <f t="shared" si="2"/>
        <v>1.2060054147181885E-2</v>
      </c>
    </row>
    <row r="24" spans="1:8" x14ac:dyDescent="0.2">
      <c r="A24" s="14" t="s">
        <v>89</v>
      </c>
      <c r="B24" s="22" t="str">
        <f>'Contratos-Personas por Sectores'!B25</f>
        <v>Auxiliares de enfermería de atención primaria</v>
      </c>
      <c r="C24" s="31">
        <f>'Contratos-Personas por Sectores'!F25</f>
        <v>1</v>
      </c>
      <c r="D24" s="34">
        <f t="shared" si="0"/>
        <v>2.4612355402412009E-4</v>
      </c>
      <c r="E24" s="31">
        <f>'Contratos-Personas por Sectores'!G25</f>
        <v>31</v>
      </c>
      <c r="F24" s="34">
        <f t="shared" si="1"/>
        <v>7.629830174747723E-3</v>
      </c>
      <c r="G24" s="31">
        <f>'Contratos-Personas por Sectores'!H25</f>
        <v>32</v>
      </c>
      <c r="H24" s="34">
        <f t="shared" si="2"/>
        <v>7.875953728771843E-3</v>
      </c>
    </row>
    <row r="25" spans="1:8" x14ac:dyDescent="0.2">
      <c r="A25" s="14" t="s">
        <v>90</v>
      </c>
      <c r="B25" s="22" t="str">
        <f>'Contratos-Personas por Sectores'!B26</f>
        <v>Promotores de venta</v>
      </c>
      <c r="C25" s="31">
        <f>'Contratos-Personas por Sectores'!F26</f>
        <v>10</v>
      </c>
      <c r="D25" s="34">
        <f t="shared" si="0"/>
        <v>2.4612355402412012E-3</v>
      </c>
      <c r="E25" s="31">
        <f>'Contratos-Personas por Sectores'!G26</f>
        <v>43</v>
      </c>
      <c r="F25" s="34">
        <f t="shared" si="1"/>
        <v>1.0583312823037165E-2</v>
      </c>
      <c r="G25" s="31">
        <f>'Contratos-Personas por Sectores'!H26</f>
        <v>53</v>
      </c>
      <c r="H25" s="34">
        <f t="shared" si="2"/>
        <v>1.3044548363278365E-2</v>
      </c>
    </row>
    <row r="26" spans="1:8" x14ac:dyDescent="0.2">
      <c r="A26" s="14" t="s">
        <v>91</v>
      </c>
      <c r="B26" s="22" t="str">
        <f>'Contratos-Personas por Sectores'!B27</f>
        <v>Grabadores de datos</v>
      </c>
      <c r="C26" s="31">
        <f>'Contratos-Personas por Sectores'!F27</f>
        <v>21</v>
      </c>
      <c r="D26" s="34">
        <f t="shared" si="0"/>
        <v>5.1685946345065223E-3</v>
      </c>
      <c r="E26" s="31">
        <f>'Contratos-Personas por Sectores'!G27</f>
        <v>17</v>
      </c>
      <c r="F26" s="34">
        <f t="shared" si="1"/>
        <v>4.1841004184100415E-3</v>
      </c>
      <c r="G26" s="31">
        <f>'Contratos-Personas por Sectores'!H27</f>
        <v>38</v>
      </c>
      <c r="H26" s="34">
        <f t="shared" si="2"/>
        <v>9.3526950529165646E-3</v>
      </c>
    </row>
    <row r="27" spans="1:8" ht="25.5" x14ac:dyDescent="0.2">
      <c r="A27" s="14" t="s">
        <v>92</v>
      </c>
      <c r="B27" s="22" t="str">
        <f>'Contratos-Personas por Sectores'!B28</f>
        <v>Peones del transporte de mercancías y descargadores</v>
      </c>
      <c r="C27" s="31">
        <f>'Contratos-Personas por Sectores'!F28</f>
        <v>34</v>
      </c>
      <c r="D27" s="34">
        <f t="shared" si="0"/>
        <v>8.368200836820083E-3</v>
      </c>
      <c r="E27" s="31">
        <f>'Contratos-Personas por Sectores'!G28</f>
        <v>8</v>
      </c>
      <c r="F27" s="34">
        <f t="shared" si="1"/>
        <v>1.9689884321929607E-3</v>
      </c>
      <c r="G27" s="31">
        <f>'Contratos-Personas por Sectores'!H28</f>
        <v>42</v>
      </c>
      <c r="H27" s="34">
        <f t="shared" si="2"/>
        <v>1.0337189269013045E-2</v>
      </c>
    </row>
    <row r="28" spans="1:8" x14ac:dyDescent="0.2">
      <c r="A28" s="14" t="s">
        <v>93</v>
      </c>
      <c r="B28" s="22" t="str">
        <f>'Contratos-Personas por Sectores'!B29</f>
        <v>Conductores asalariados de camiones</v>
      </c>
      <c r="C28" s="31">
        <f>'Contratos-Personas por Sectores'!F29</f>
        <v>36</v>
      </c>
      <c r="D28" s="34">
        <f t="shared" si="0"/>
        <v>8.8604479448683247E-3</v>
      </c>
      <c r="E28" s="31">
        <f>'Contratos-Personas por Sectores'!G29</f>
        <v>0</v>
      </c>
      <c r="F28" s="34">
        <f t="shared" si="1"/>
        <v>0</v>
      </c>
      <c r="G28" s="31">
        <f>'Contratos-Personas por Sectores'!H29</f>
        <v>36</v>
      </c>
      <c r="H28" s="34">
        <f t="shared" si="2"/>
        <v>8.8604479448683247E-3</v>
      </c>
    </row>
    <row r="29" spans="1:8" x14ac:dyDescent="0.2">
      <c r="A29" s="14" t="s">
        <v>94</v>
      </c>
      <c r="B29" s="22" t="str">
        <f>'Contratos-Personas por Sectores'!B30</f>
        <v>Técnicos de grabación audiovisual</v>
      </c>
      <c r="C29" s="31">
        <f>'Contratos-Personas por Sectores'!F30</f>
        <v>14</v>
      </c>
      <c r="D29" s="34">
        <f t="shared" si="0"/>
        <v>3.4457297563376815E-3</v>
      </c>
      <c r="E29" s="31">
        <f>'Contratos-Personas por Sectores'!G30</f>
        <v>3</v>
      </c>
      <c r="F29" s="34">
        <f t="shared" si="1"/>
        <v>7.3837066207236028E-4</v>
      </c>
      <c r="G29" s="31">
        <f>'Contratos-Personas por Sectores'!H30</f>
        <v>17</v>
      </c>
      <c r="H29" s="34">
        <f t="shared" si="2"/>
        <v>4.1841004184100415E-3</v>
      </c>
    </row>
    <row r="30" spans="1:8" x14ac:dyDescent="0.2">
      <c r="A30" s="14" t="s">
        <v>95</v>
      </c>
      <c r="B30" s="22" t="str">
        <f>'Contratos-Personas por Sectores'!B31</f>
        <v>Peluqueros</v>
      </c>
      <c r="C30" s="31">
        <f>'Contratos-Personas por Sectores'!F31</f>
        <v>4</v>
      </c>
      <c r="D30" s="34">
        <f t="shared" si="0"/>
        <v>9.8449421609648037E-4</v>
      </c>
      <c r="E30" s="31">
        <f>'Contratos-Personas por Sectores'!G31</f>
        <v>35</v>
      </c>
      <c r="F30" s="34">
        <f t="shared" si="1"/>
        <v>8.6143243908442038E-3</v>
      </c>
      <c r="G30" s="31">
        <f>'Contratos-Personas por Sectores'!H31</f>
        <v>39</v>
      </c>
      <c r="H30" s="34">
        <f t="shared" si="2"/>
        <v>9.5988186069406838E-3</v>
      </c>
    </row>
    <row r="31" spans="1:8" x14ac:dyDescent="0.2">
      <c r="A31" s="14" t="s">
        <v>96</v>
      </c>
      <c r="B31" s="22" t="str">
        <f>'Contratos-Personas por Sectores'!B32</f>
        <v>Cajeros y taquilleros (excepto bancos)</v>
      </c>
      <c r="C31" s="31">
        <f>'Contratos-Personas por Sectores'!F32</f>
        <v>6</v>
      </c>
      <c r="D31" s="34">
        <f t="shared" si="0"/>
        <v>1.4767413241447206E-3</v>
      </c>
      <c r="E31" s="31">
        <f>'Contratos-Personas por Sectores'!G32</f>
        <v>39</v>
      </c>
      <c r="F31" s="34">
        <f t="shared" si="1"/>
        <v>9.5988186069406838E-3</v>
      </c>
      <c r="G31" s="31">
        <f>'Contratos-Personas por Sectores'!H32</f>
        <v>45</v>
      </c>
      <c r="H31" s="34">
        <f t="shared" si="2"/>
        <v>1.1075559931085405E-2</v>
      </c>
    </row>
    <row r="32" spans="1:8" ht="25.5" x14ac:dyDescent="0.2">
      <c r="A32" s="14" t="s">
        <v>97</v>
      </c>
      <c r="B32" s="22" t="str">
        <f>'Contratos-Personas por Sectores'!B33</f>
        <v>Vigilantes de seguridad y similares habilitados para ir armados</v>
      </c>
      <c r="C32" s="31">
        <f>'Contratos-Personas por Sectores'!F33</f>
        <v>35</v>
      </c>
      <c r="D32" s="34">
        <f t="shared" si="0"/>
        <v>8.6143243908442038E-3</v>
      </c>
      <c r="E32" s="31">
        <f>'Contratos-Personas por Sectores'!G33</f>
        <v>3</v>
      </c>
      <c r="F32" s="34">
        <f t="shared" si="1"/>
        <v>7.3837066207236028E-4</v>
      </c>
      <c r="G32" s="31">
        <f>'Contratos-Personas por Sectores'!H33</f>
        <v>38</v>
      </c>
      <c r="H32" s="34">
        <f t="shared" si="2"/>
        <v>9.3526950529165646E-3</v>
      </c>
    </row>
    <row r="33" spans="1:8" ht="25.5" x14ac:dyDescent="0.2">
      <c r="A33" s="14" t="s">
        <v>98</v>
      </c>
      <c r="B33" s="22" t="str">
        <f>'Contratos-Personas por Sectores'!B34</f>
        <v>Cuidadores de niños en guarderías y centros educativos</v>
      </c>
      <c r="C33" s="31">
        <f>'Contratos-Personas por Sectores'!F34</f>
        <v>3</v>
      </c>
      <c r="D33" s="34">
        <f t="shared" si="0"/>
        <v>7.3837066207236028E-4</v>
      </c>
      <c r="E33" s="31">
        <f>'Contratos-Personas por Sectores'!G34</f>
        <v>37</v>
      </c>
      <c r="F33" s="34">
        <f t="shared" si="1"/>
        <v>9.1065714988924438E-3</v>
      </c>
      <c r="G33" s="31">
        <f>'Contratos-Personas por Sectores'!H34</f>
        <v>40</v>
      </c>
      <c r="H33" s="34">
        <f t="shared" si="2"/>
        <v>9.8449421609648046E-3</v>
      </c>
    </row>
    <row r="34" spans="1:8" x14ac:dyDescent="0.2">
      <c r="A34" s="14" t="s">
        <v>99</v>
      </c>
      <c r="B34" s="22" t="str">
        <f>'Contratos-Personas por Sectores'!B35</f>
        <v>Otras ocupaciones elementales</v>
      </c>
      <c r="C34" s="31">
        <f>'Contratos-Personas por Sectores'!F35</f>
        <v>13</v>
      </c>
      <c r="D34" s="34">
        <f t="shared" si="0"/>
        <v>3.1996062023135615E-3</v>
      </c>
      <c r="E34" s="31">
        <f>'Contratos-Personas por Sectores'!G35</f>
        <v>4</v>
      </c>
      <c r="F34" s="34">
        <f t="shared" si="1"/>
        <v>9.8449421609648037E-4</v>
      </c>
      <c r="G34" s="31">
        <f>'Contratos-Personas por Sectores'!H35</f>
        <v>17</v>
      </c>
      <c r="H34" s="34">
        <f t="shared" si="2"/>
        <v>4.1841004184100415E-3</v>
      </c>
    </row>
    <row r="35" spans="1:8" x14ac:dyDescent="0.2">
      <c r="A35" s="14" t="s">
        <v>100</v>
      </c>
      <c r="B35" s="22" t="str">
        <f>'Contratos-Personas por Sectores'!B36</f>
        <v>Azafatos de tierra</v>
      </c>
      <c r="C35" s="31">
        <f>'Contratos-Personas por Sectores'!F36</f>
        <v>12</v>
      </c>
      <c r="D35" s="34">
        <f t="shared" si="0"/>
        <v>2.9534826482894411E-3</v>
      </c>
      <c r="E35" s="31">
        <f>'Contratos-Personas por Sectores'!G36</f>
        <v>26</v>
      </c>
      <c r="F35" s="34">
        <f t="shared" si="1"/>
        <v>6.3992124046271231E-3</v>
      </c>
      <c r="G35" s="31">
        <f>'Contratos-Personas por Sectores'!H36</f>
        <v>38</v>
      </c>
      <c r="H35" s="34">
        <f t="shared" si="2"/>
        <v>9.3526950529165646E-3</v>
      </c>
    </row>
    <row r="36" spans="1:8" ht="38.25" x14ac:dyDescent="0.2">
      <c r="A36" s="14" t="s">
        <v>101</v>
      </c>
      <c r="B36" s="22" t="str">
        <f>'Contratos-Personas por Sectores'!B37</f>
        <v>Empleados administrativos sin tareas de atención al público no clasificado bajo otros epígrafes</v>
      </c>
      <c r="C36" s="31">
        <f>'Contratos-Personas por Sectores'!F37</f>
        <v>11</v>
      </c>
      <c r="D36" s="34">
        <f t="shared" si="0"/>
        <v>2.7073590942653211E-3</v>
      </c>
      <c r="E36" s="31">
        <f>'Contratos-Personas por Sectores'!G37</f>
        <v>23</v>
      </c>
      <c r="F36" s="34">
        <f t="shared" si="1"/>
        <v>5.6608417425547623E-3</v>
      </c>
      <c r="G36" s="31">
        <f>'Contratos-Personas por Sectores'!H37</f>
        <v>34</v>
      </c>
      <c r="H36" s="34">
        <f t="shared" si="2"/>
        <v>8.368200836820083E-3</v>
      </c>
    </row>
    <row r="37" spans="1:8" x14ac:dyDescent="0.2">
      <c r="A37" s="14" t="s">
        <v>102</v>
      </c>
      <c r="B37" s="22" t="str">
        <f>'Contratos-Personas por Sectores'!B38</f>
        <v>Conductores de autobuses y tranvías</v>
      </c>
      <c r="C37" s="31">
        <f>'Contratos-Personas por Sectores'!F38</f>
        <v>15</v>
      </c>
      <c r="D37" s="34">
        <f t="shared" si="0"/>
        <v>3.6918533103618015E-3</v>
      </c>
      <c r="E37" s="31">
        <f>'Contratos-Personas por Sectores'!G38</f>
        <v>0</v>
      </c>
      <c r="F37" s="34">
        <f t="shared" si="1"/>
        <v>0</v>
      </c>
      <c r="G37" s="31">
        <f>'Contratos-Personas por Sectores'!H38</f>
        <v>15</v>
      </c>
      <c r="H37" s="34">
        <f t="shared" si="2"/>
        <v>3.6918533103618015E-3</v>
      </c>
    </row>
    <row r="38" spans="1:8" ht="25.5" x14ac:dyDescent="0.2">
      <c r="A38" s="14" t="s">
        <v>103</v>
      </c>
      <c r="B38" s="22" t="str">
        <f>'Contratos-Personas por Sectores'!B39</f>
        <v>Auxiliares de vigilante de seguridad y similares no habilitados para ir armados</v>
      </c>
      <c r="C38" s="31">
        <f>'Contratos-Personas por Sectores'!F39</f>
        <v>20</v>
      </c>
      <c r="D38" s="34">
        <f t="shared" si="0"/>
        <v>4.9224710804824023E-3</v>
      </c>
      <c r="E38" s="31">
        <f>'Contratos-Personas por Sectores'!G39</f>
        <v>1</v>
      </c>
      <c r="F38" s="34">
        <f t="shared" si="1"/>
        <v>2.4612355402412009E-4</v>
      </c>
      <c r="G38" s="31">
        <f>'Contratos-Personas por Sectores'!H39</f>
        <v>21</v>
      </c>
      <c r="H38" s="34">
        <f t="shared" si="2"/>
        <v>5.1685946345065223E-3</v>
      </c>
    </row>
    <row r="39" spans="1:8" x14ac:dyDescent="0.2">
      <c r="A39" s="14" t="s">
        <v>104</v>
      </c>
      <c r="B39" s="22" t="str">
        <f>'Contratos-Personas por Sectores'!B40</f>
        <v>Empleados domésticos</v>
      </c>
      <c r="C39" s="31">
        <f>'Contratos-Personas por Sectores'!F40</f>
        <v>1</v>
      </c>
      <c r="D39" s="34">
        <f t="shared" si="0"/>
        <v>2.4612355402412009E-4</v>
      </c>
      <c r="E39" s="31">
        <f>'Contratos-Personas por Sectores'!G40</f>
        <v>32</v>
      </c>
      <c r="F39" s="34">
        <f t="shared" si="1"/>
        <v>7.875953728771843E-3</v>
      </c>
      <c r="G39" s="31">
        <f>'Contratos-Personas por Sectores'!H40</f>
        <v>33</v>
      </c>
      <c r="H39" s="34">
        <f t="shared" si="2"/>
        <v>8.1220772827959638E-3</v>
      </c>
    </row>
    <row r="40" spans="1:8" x14ac:dyDescent="0.2">
      <c r="A40" s="14" t="s">
        <v>105</v>
      </c>
      <c r="B40" s="22" t="str">
        <f>'Contratos-Personas por Sectores'!B41</f>
        <v>Tele operadores</v>
      </c>
      <c r="C40" s="31">
        <f>'Contratos-Personas por Sectores'!F41</f>
        <v>14</v>
      </c>
      <c r="D40" s="34">
        <f t="shared" si="0"/>
        <v>3.4457297563376815E-3</v>
      </c>
      <c r="E40" s="31">
        <f>'Contratos-Personas por Sectores'!G41</f>
        <v>19</v>
      </c>
      <c r="F40" s="34">
        <f t="shared" si="1"/>
        <v>4.6763475264582823E-3</v>
      </c>
      <c r="G40" s="31">
        <f>'Contratos-Personas por Sectores'!H41</f>
        <v>33</v>
      </c>
      <c r="H40" s="34">
        <f t="shared" si="2"/>
        <v>8.1220772827959638E-3</v>
      </c>
    </row>
    <row r="41" spans="1:8" ht="38.25" x14ac:dyDescent="0.2">
      <c r="A41" s="14" t="s">
        <v>106</v>
      </c>
      <c r="B41" s="22" t="str">
        <f>'Contratos-Personas por Sectores'!B42</f>
        <v>Trabajadores de los cuidados a las personas en servicios de salud no clasificados bajo otros epígrafes</v>
      </c>
      <c r="C41" s="31">
        <f>'Contratos-Personas por Sectores'!F42</f>
        <v>10</v>
      </c>
      <c r="D41" s="34">
        <f t="shared" si="0"/>
        <v>2.4612355402412012E-3</v>
      </c>
      <c r="E41" s="31">
        <f>'Contratos-Personas por Sectores'!G42</f>
        <v>16</v>
      </c>
      <c r="F41" s="34">
        <f t="shared" si="1"/>
        <v>3.9379768643859215E-3</v>
      </c>
      <c r="G41" s="31">
        <f>'Contratos-Personas por Sectores'!H42</f>
        <v>26</v>
      </c>
      <c r="H41" s="34">
        <f t="shared" si="2"/>
        <v>6.3992124046271231E-3</v>
      </c>
    </row>
    <row r="42" spans="1:8" x14ac:dyDescent="0.2">
      <c r="A42" s="14" t="s">
        <v>107</v>
      </c>
      <c r="B42" s="22" t="str">
        <f>'Contratos-Personas por Sectores'!B43</f>
        <v>Auxiliares de enfermería hospitalaria</v>
      </c>
      <c r="C42" s="31">
        <f>'Contratos-Personas por Sectores'!F43</f>
        <v>3</v>
      </c>
      <c r="D42" s="34">
        <f t="shared" si="0"/>
        <v>7.3837066207236028E-4</v>
      </c>
      <c r="E42" s="31">
        <f>'Contratos-Personas por Sectores'!G43</f>
        <v>18</v>
      </c>
      <c r="F42" s="34">
        <f t="shared" si="1"/>
        <v>4.4302239724341623E-3</v>
      </c>
      <c r="G42" s="31">
        <f>'Contratos-Personas por Sectores'!H43</f>
        <v>21</v>
      </c>
      <c r="H42" s="34">
        <f t="shared" si="2"/>
        <v>5.1685946345065223E-3</v>
      </c>
    </row>
    <row r="43" spans="1:8" ht="25.5" x14ac:dyDescent="0.2">
      <c r="A43" s="14" t="s">
        <v>108</v>
      </c>
      <c r="B43" s="22" t="str">
        <f>'Contratos-Personas por Sectores'!B44</f>
        <v>Trabajadores de servicios personales no clasificados bajo otros epígrafes</v>
      </c>
      <c r="C43" s="31">
        <f>'Contratos-Personas por Sectores'!F44</f>
        <v>17</v>
      </c>
      <c r="D43" s="34">
        <f t="shared" si="0"/>
        <v>4.1841004184100415E-3</v>
      </c>
      <c r="E43" s="31">
        <f>'Contratos-Personas por Sectores'!G44</f>
        <v>2</v>
      </c>
      <c r="F43" s="34">
        <f t="shared" si="1"/>
        <v>4.9224710804824019E-4</v>
      </c>
      <c r="G43" s="31">
        <f>'Contratos-Personas por Sectores'!H44</f>
        <v>19</v>
      </c>
      <c r="H43" s="34">
        <f t="shared" si="2"/>
        <v>4.6763475264582823E-3</v>
      </c>
    </row>
    <row r="44" spans="1:8" x14ac:dyDescent="0.2">
      <c r="A44" s="14" t="s">
        <v>109</v>
      </c>
      <c r="B44" s="22" t="str">
        <f>'Contratos-Personas por Sectores'!B45</f>
        <v>Peones forestales y de la caza</v>
      </c>
      <c r="C44" s="31">
        <f>'Contratos-Personas por Sectores'!F45</f>
        <v>27</v>
      </c>
      <c r="D44" s="34">
        <f t="shared" si="0"/>
        <v>6.6453359586512431E-3</v>
      </c>
      <c r="E44" s="31">
        <f>'Contratos-Personas por Sectores'!G45</f>
        <v>0</v>
      </c>
      <c r="F44" s="34">
        <f t="shared" si="1"/>
        <v>0</v>
      </c>
      <c r="G44" s="31">
        <f>'Contratos-Personas por Sectores'!H45</f>
        <v>27</v>
      </c>
      <c r="H44" s="34">
        <f t="shared" si="2"/>
        <v>6.6453359586512431E-3</v>
      </c>
    </row>
    <row r="45" spans="1:8" ht="25.5" x14ac:dyDescent="0.2">
      <c r="A45" s="14" t="s">
        <v>110</v>
      </c>
      <c r="B45" s="22" t="str">
        <f>'Contratos-Personas por Sectores'!B46</f>
        <v>Montadores y ensambladores no clasificados en otros epígrafes</v>
      </c>
      <c r="C45" s="31">
        <f>'Contratos-Personas por Sectores'!F46</f>
        <v>21</v>
      </c>
      <c r="D45" s="34">
        <f t="shared" si="0"/>
        <v>5.1685946345065223E-3</v>
      </c>
      <c r="E45" s="31">
        <f>'Contratos-Personas por Sectores'!G46</f>
        <v>2</v>
      </c>
      <c r="F45" s="34">
        <f t="shared" si="1"/>
        <v>4.9224710804824019E-4</v>
      </c>
      <c r="G45" s="31">
        <f>'Contratos-Personas por Sectores'!H46</f>
        <v>23</v>
      </c>
      <c r="H45" s="34">
        <f t="shared" si="2"/>
        <v>5.6608417425547623E-3</v>
      </c>
    </row>
    <row r="46" spans="1:8" x14ac:dyDescent="0.2">
      <c r="A46" s="14" t="s">
        <v>111</v>
      </c>
      <c r="B46" s="22" t="str">
        <f>'Contratos-Personas por Sectores'!B47</f>
        <v>Actores</v>
      </c>
      <c r="C46" s="31">
        <f>'Contratos-Personas por Sectores'!F47</f>
        <v>4</v>
      </c>
      <c r="D46" s="34">
        <f t="shared" si="0"/>
        <v>9.8449421609648037E-4</v>
      </c>
      <c r="E46" s="31">
        <f>'Contratos-Personas por Sectores'!G47</f>
        <v>8</v>
      </c>
      <c r="F46" s="34">
        <f t="shared" si="1"/>
        <v>1.9689884321929607E-3</v>
      </c>
      <c r="G46" s="31">
        <f>'Contratos-Personas por Sectores'!H47</f>
        <v>12</v>
      </c>
      <c r="H46" s="34">
        <f t="shared" si="2"/>
        <v>2.9534826482894411E-3</v>
      </c>
    </row>
    <row r="47" spans="1:8" x14ac:dyDescent="0.2">
      <c r="A47" s="14" t="s">
        <v>112</v>
      </c>
      <c r="B47" s="22" t="str">
        <f>'Contratos-Personas por Sectores'!B48</f>
        <v>Enfermeros no especializados</v>
      </c>
      <c r="C47" s="31">
        <f>'Contratos-Personas por Sectores'!F48</f>
        <v>3</v>
      </c>
      <c r="D47" s="34">
        <f t="shared" si="0"/>
        <v>7.3837066207236028E-4</v>
      </c>
      <c r="E47" s="31">
        <f>'Contratos-Personas por Sectores'!G48</f>
        <v>12</v>
      </c>
      <c r="F47" s="34">
        <f t="shared" si="1"/>
        <v>2.9534826482894411E-3</v>
      </c>
      <c r="G47" s="31">
        <f>'Contratos-Personas por Sectores'!H48</f>
        <v>15</v>
      </c>
      <c r="H47" s="34">
        <f t="shared" si="2"/>
        <v>3.6918533103618015E-3</v>
      </c>
    </row>
    <row r="48" spans="1:8" ht="15.75" x14ac:dyDescent="0.25">
      <c r="A48" s="118" t="s">
        <v>5</v>
      </c>
      <c r="B48" s="118"/>
      <c r="C48" s="32">
        <f>SUM(C8:C47)</f>
        <v>2150</v>
      </c>
      <c r="D48" s="33">
        <f t="shared" si="0"/>
        <v>0.52916564115185827</v>
      </c>
      <c r="E48" s="32">
        <f>SUM(E8:E47)</f>
        <v>1913</v>
      </c>
      <c r="F48" s="33">
        <f t="shared" si="1"/>
        <v>0.47083435884814179</v>
      </c>
      <c r="G48" s="32">
        <f>SUM(G8:G47)</f>
        <v>4063</v>
      </c>
      <c r="H48" s="33">
        <f t="shared" si="2"/>
        <v>1</v>
      </c>
    </row>
    <row r="49" spans="2:8" ht="15.75" x14ac:dyDescent="0.25">
      <c r="B49" s="5" t="s">
        <v>151</v>
      </c>
      <c r="C49" s="32">
        <v>2614</v>
      </c>
      <c r="D49" s="33">
        <f>C49/G49</f>
        <v>0.54777870913663029</v>
      </c>
      <c r="E49" s="32">
        <v>2158</v>
      </c>
      <c r="F49" s="33">
        <f>E49/G49</f>
        <v>0.45222129086336965</v>
      </c>
      <c r="G49" s="32">
        <v>4772</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105" t="s">
        <v>239</v>
      </c>
      <c r="B3" s="105"/>
      <c r="C3" s="105"/>
      <c r="D3" s="105"/>
      <c r="E3" s="105"/>
      <c r="F3" s="105"/>
      <c r="G3" s="105"/>
      <c r="H3" s="105"/>
    </row>
    <row r="4" spans="1:10" ht="15.75" x14ac:dyDescent="0.25">
      <c r="A4" s="12"/>
    </row>
    <row r="5" spans="1:10" ht="15.75" x14ac:dyDescent="0.25">
      <c r="A5" s="12"/>
    </row>
    <row r="7" spans="1:10" x14ac:dyDescent="0.2">
      <c r="A7" s="113" t="s">
        <v>218</v>
      </c>
      <c r="B7" s="113"/>
      <c r="C7" s="113"/>
      <c r="D7" s="113"/>
      <c r="E7" s="113"/>
      <c r="F7" s="113"/>
      <c r="G7" s="113"/>
      <c r="H7" s="113"/>
      <c r="I7" s="113"/>
      <c r="J7" s="113"/>
    </row>
    <row r="8" spans="1:10" s="13" customFormat="1" ht="25.5" x14ac:dyDescent="0.25">
      <c r="A8" s="60" t="s">
        <v>171</v>
      </c>
      <c r="B8" s="55" t="s">
        <v>125</v>
      </c>
      <c r="C8" s="55" t="s">
        <v>242</v>
      </c>
      <c r="D8" s="55" t="s">
        <v>126</v>
      </c>
      <c r="E8" s="55" t="s">
        <v>243</v>
      </c>
      <c r="F8" s="55" t="s">
        <v>244</v>
      </c>
      <c r="G8" s="55" t="s">
        <v>245</v>
      </c>
      <c r="H8" s="55" t="s">
        <v>207</v>
      </c>
      <c r="I8" s="55" t="s">
        <v>287</v>
      </c>
      <c r="J8" s="55" t="s">
        <v>120</v>
      </c>
    </row>
    <row r="9" spans="1:10" x14ac:dyDescent="0.2">
      <c r="A9" s="56" t="s">
        <v>121</v>
      </c>
      <c r="B9" s="84">
        <v>99</v>
      </c>
      <c r="C9" s="84">
        <v>645</v>
      </c>
      <c r="D9" s="84">
        <v>1266</v>
      </c>
      <c r="E9" s="84">
        <v>290</v>
      </c>
      <c r="F9" s="84">
        <v>72</v>
      </c>
      <c r="G9" s="84">
        <v>56</v>
      </c>
      <c r="H9" s="84">
        <v>81</v>
      </c>
      <c r="I9" s="84">
        <v>49</v>
      </c>
      <c r="J9" s="58">
        <f t="shared" ref="J9:J14" si="0">SUM(B9:I9)</f>
        <v>2558</v>
      </c>
    </row>
    <row r="10" spans="1:10" x14ac:dyDescent="0.2">
      <c r="A10" s="56" t="s">
        <v>122</v>
      </c>
      <c r="B10" s="84">
        <v>18</v>
      </c>
      <c r="C10" s="84">
        <v>127</v>
      </c>
      <c r="D10" s="84">
        <v>157</v>
      </c>
      <c r="E10" s="84">
        <v>103</v>
      </c>
      <c r="F10" s="84">
        <v>29</v>
      </c>
      <c r="G10" s="84">
        <v>21</v>
      </c>
      <c r="H10" s="84">
        <v>15</v>
      </c>
      <c r="I10" s="84">
        <v>3</v>
      </c>
      <c r="J10" s="80">
        <f t="shared" si="0"/>
        <v>473</v>
      </c>
    </row>
    <row r="11" spans="1:10" x14ac:dyDescent="0.2">
      <c r="A11" s="56" t="s">
        <v>123</v>
      </c>
      <c r="B11" s="84">
        <v>4</v>
      </c>
      <c r="C11" s="84">
        <v>18</v>
      </c>
      <c r="D11" s="84">
        <v>21</v>
      </c>
      <c r="E11" s="84">
        <v>9</v>
      </c>
      <c r="F11" s="84">
        <v>4</v>
      </c>
      <c r="G11" s="84">
        <v>0</v>
      </c>
      <c r="H11" s="84">
        <v>1</v>
      </c>
      <c r="I11" s="84">
        <v>4</v>
      </c>
      <c r="J11" s="80">
        <f t="shared" si="0"/>
        <v>61</v>
      </c>
    </row>
    <row r="12" spans="1:10" x14ac:dyDescent="0.2">
      <c r="A12" s="56" t="s">
        <v>124</v>
      </c>
      <c r="B12" s="84">
        <v>10</v>
      </c>
      <c r="C12" s="84">
        <v>204</v>
      </c>
      <c r="D12" s="84">
        <v>104</v>
      </c>
      <c r="E12" s="84">
        <v>34</v>
      </c>
      <c r="F12" s="84">
        <v>12</v>
      </c>
      <c r="G12" s="84">
        <v>9</v>
      </c>
      <c r="H12" s="84">
        <v>34</v>
      </c>
      <c r="I12" s="84">
        <v>26</v>
      </c>
      <c r="J12" s="80">
        <f t="shared" si="0"/>
        <v>433</v>
      </c>
    </row>
    <row r="13" spans="1:10" x14ac:dyDescent="0.2">
      <c r="A13" s="56" t="s">
        <v>203</v>
      </c>
      <c r="B13" s="84">
        <v>0</v>
      </c>
      <c r="C13" s="84">
        <v>5</v>
      </c>
      <c r="D13" s="84">
        <v>2</v>
      </c>
      <c r="E13" s="84">
        <v>2</v>
      </c>
      <c r="F13" s="84">
        <v>0</v>
      </c>
      <c r="G13" s="84">
        <v>0</v>
      </c>
      <c r="H13" s="84">
        <v>7</v>
      </c>
      <c r="I13" s="84">
        <v>4</v>
      </c>
      <c r="J13" s="80">
        <f t="shared" si="0"/>
        <v>20</v>
      </c>
    </row>
    <row r="14" spans="1:10" ht="27.75" customHeight="1" x14ac:dyDescent="0.2">
      <c r="A14" s="56" t="s">
        <v>204</v>
      </c>
      <c r="B14" s="84">
        <v>173</v>
      </c>
      <c r="C14" s="84">
        <v>423</v>
      </c>
      <c r="D14" s="84">
        <v>611</v>
      </c>
      <c r="E14" s="84">
        <v>132</v>
      </c>
      <c r="F14" s="84">
        <v>42</v>
      </c>
      <c r="G14" s="84">
        <v>42</v>
      </c>
      <c r="H14" s="84">
        <v>77</v>
      </c>
      <c r="I14" s="84">
        <v>42</v>
      </c>
      <c r="J14" s="80">
        <f t="shared" si="0"/>
        <v>1542</v>
      </c>
    </row>
    <row r="15" spans="1:10" ht="15.75" x14ac:dyDescent="0.25">
      <c r="A15" s="57" t="s">
        <v>5</v>
      </c>
      <c r="B15" s="59">
        <f>SUM(B9:B14)</f>
        <v>304</v>
      </c>
      <c r="C15" s="59">
        <f t="shared" ref="C15:J15" si="1">SUM(C9:C14)</f>
        <v>1422</v>
      </c>
      <c r="D15" s="59">
        <f t="shared" si="1"/>
        <v>2161</v>
      </c>
      <c r="E15" s="59">
        <f t="shared" si="1"/>
        <v>570</v>
      </c>
      <c r="F15" s="59">
        <f t="shared" si="1"/>
        <v>159</v>
      </c>
      <c r="G15" s="59">
        <f t="shared" si="1"/>
        <v>128</v>
      </c>
      <c r="H15" s="59">
        <f t="shared" si="1"/>
        <v>215</v>
      </c>
      <c r="I15" s="59">
        <f t="shared" si="1"/>
        <v>128</v>
      </c>
      <c r="J15" s="59">
        <f t="shared" si="1"/>
        <v>5087</v>
      </c>
    </row>
    <row r="40" spans="2:7" x14ac:dyDescent="0.2">
      <c r="B40" s="101" t="s">
        <v>240</v>
      </c>
      <c r="C40" s="101"/>
      <c r="D40" s="101"/>
      <c r="E40" s="101"/>
      <c r="F40" s="101"/>
      <c r="G40" s="101"/>
    </row>
    <row r="41" spans="2:7" x14ac:dyDescent="0.2">
      <c r="B41" s="101"/>
      <c r="C41" s="101"/>
      <c r="D41" s="101"/>
      <c r="E41" s="101"/>
      <c r="F41" s="101"/>
      <c r="G41" s="101"/>
    </row>
    <row r="42" spans="2:7" x14ac:dyDescent="0.2">
      <c r="B42" s="101"/>
      <c r="C42" s="101"/>
      <c r="D42" s="101"/>
      <c r="E42" s="101"/>
      <c r="F42" s="101"/>
      <c r="G42" s="101"/>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9" t="s">
        <v>241</v>
      </c>
      <c r="B3" s="99"/>
      <c r="C3" s="99"/>
      <c r="D3" s="99"/>
      <c r="E3" s="99"/>
      <c r="F3" s="99"/>
      <c r="G3" s="99"/>
      <c r="H3" s="77"/>
      <c r="I3" s="76"/>
      <c r="J3" s="62"/>
      <c r="K3" s="62"/>
      <c r="L3" s="62"/>
      <c r="M3" s="62"/>
      <c r="N3" s="62"/>
      <c r="O3" s="62"/>
      <c r="P3" s="62"/>
      <c r="Q3" s="62"/>
      <c r="R3" s="62"/>
      <c r="S3" s="62"/>
      <c r="T3" s="62"/>
    </row>
    <row r="4" spans="1:20" ht="15.75" customHeight="1" x14ac:dyDescent="0.25">
      <c r="A4" s="99"/>
      <c r="B4" s="99"/>
      <c r="C4" s="99"/>
      <c r="D4" s="99"/>
      <c r="E4" s="99"/>
      <c r="F4" s="99"/>
      <c r="G4" s="99"/>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13" t="s">
        <v>218</v>
      </c>
      <c r="B6" s="113"/>
      <c r="C6" s="113"/>
      <c r="D6" s="113"/>
      <c r="E6" s="113"/>
      <c r="F6" s="113"/>
      <c r="G6" s="113"/>
      <c r="H6" s="113"/>
      <c r="I6" s="113"/>
      <c r="J6" s="113"/>
      <c r="K6" s="62"/>
      <c r="L6" s="120" t="s">
        <v>137</v>
      </c>
      <c r="M6" s="120"/>
      <c r="N6" s="120"/>
      <c r="O6" s="120"/>
      <c r="P6" s="120"/>
      <c r="Q6" s="120"/>
      <c r="R6" s="120"/>
      <c r="S6" s="120"/>
      <c r="T6" s="120"/>
    </row>
    <row r="7" spans="1:20" ht="25.5" x14ac:dyDescent="0.25">
      <c r="A7" s="64" t="s">
        <v>172</v>
      </c>
      <c r="B7" s="64" t="s">
        <v>175</v>
      </c>
      <c r="C7" s="74"/>
      <c r="D7" s="68" t="s">
        <v>127</v>
      </c>
      <c r="E7" s="68" t="s">
        <v>129</v>
      </c>
      <c r="F7" s="68" t="s">
        <v>128</v>
      </c>
      <c r="G7" s="68" t="s">
        <v>130</v>
      </c>
      <c r="H7" s="68" t="s">
        <v>205</v>
      </c>
      <c r="I7" s="67" t="s">
        <v>204</v>
      </c>
      <c r="J7" s="68" t="s">
        <v>7</v>
      </c>
      <c r="K7" s="62"/>
      <c r="L7" s="64" t="s">
        <v>172</v>
      </c>
      <c r="M7" s="64" t="s">
        <v>175</v>
      </c>
      <c r="N7" s="68" t="s">
        <v>127</v>
      </c>
      <c r="O7" s="68" t="s">
        <v>128</v>
      </c>
      <c r="P7" s="68" t="s">
        <v>129</v>
      </c>
      <c r="Q7" s="68" t="s">
        <v>130</v>
      </c>
      <c r="R7" s="68" t="s">
        <v>205</v>
      </c>
      <c r="S7" s="67" t="s">
        <v>204</v>
      </c>
      <c r="T7" s="68" t="s">
        <v>7</v>
      </c>
    </row>
    <row r="8" spans="1:20" ht="15" x14ac:dyDescent="0.25">
      <c r="A8" s="107" t="s">
        <v>41</v>
      </c>
      <c r="B8" s="107" t="s">
        <v>168</v>
      </c>
      <c r="C8" s="69" t="s">
        <v>118</v>
      </c>
      <c r="D8" s="21">
        <v>52</v>
      </c>
      <c r="E8" s="21">
        <v>2</v>
      </c>
      <c r="F8" s="21"/>
      <c r="G8" s="21">
        <v>3</v>
      </c>
      <c r="H8" s="21">
        <v>2</v>
      </c>
      <c r="I8" s="21">
        <v>28</v>
      </c>
      <c r="J8" s="72">
        <f>SUM(D8:I8)</f>
        <v>87</v>
      </c>
      <c r="K8" s="62"/>
      <c r="L8" s="107" t="s">
        <v>41</v>
      </c>
      <c r="M8" s="63" t="s">
        <v>154</v>
      </c>
      <c r="N8" s="72">
        <f t="shared" ref="N8:S8" si="0">D9</f>
        <v>42</v>
      </c>
      <c r="O8" s="79">
        <f t="shared" si="0"/>
        <v>2</v>
      </c>
      <c r="P8" s="79">
        <f t="shared" si="0"/>
        <v>0</v>
      </c>
      <c r="Q8" s="79">
        <f t="shared" si="0"/>
        <v>3</v>
      </c>
      <c r="R8" s="79">
        <f t="shared" si="0"/>
        <v>2</v>
      </c>
      <c r="S8" s="79">
        <f t="shared" si="0"/>
        <v>25</v>
      </c>
      <c r="T8" s="72">
        <f>SUM(N8:S8)</f>
        <v>74</v>
      </c>
    </row>
    <row r="9" spans="1:20" ht="15" x14ac:dyDescent="0.25">
      <c r="A9" s="107"/>
      <c r="B9" s="107"/>
      <c r="C9" s="69" t="s">
        <v>131</v>
      </c>
      <c r="D9" s="21">
        <v>42</v>
      </c>
      <c r="E9" s="21">
        <v>2</v>
      </c>
      <c r="F9" s="21"/>
      <c r="G9" s="21">
        <v>3</v>
      </c>
      <c r="H9" s="21">
        <v>2</v>
      </c>
      <c r="I9" s="21">
        <v>25</v>
      </c>
      <c r="J9" s="72">
        <f t="shared" ref="J9:J66" si="1">SUM(D9:I9)</f>
        <v>74</v>
      </c>
      <c r="K9" s="62"/>
      <c r="L9" s="107"/>
      <c r="M9" s="63" t="s">
        <v>3</v>
      </c>
      <c r="N9" s="98">
        <f t="shared" ref="N9:S9" si="2">D12</f>
        <v>25</v>
      </c>
      <c r="O9" s="79">
        <f t="shared" si="2"/>
        <v>3</v>
      </c>
      <c r="P9" s="79">
        <f t="shared" si="2"/>
        <v>0</v>
      </c>
      <c r="Q9" s="79">
        <f t="shared" si="2"/>
        <v>4</v>
      </c>
      <c r="R9" s="79">
        <f t="shared" si="2"/>
        <v>0</v>
      </c>
      <c r="S9" s="79">
        <f t="shared" si="2"/>
        <v>17</v>
      </c>
      <c r="T9" s="72">
        <f t="shared" ref="T9:T28" si="3">SUM(N9:S9)</f>
        <v>49</v>
      </c>
    </row>
    <row r="10" spans="1:20" ht="15" x14ac:dyDescent="0.25">
      <c r="A10" s="107"/>
      <c r="B10" s="107"/>
      <c r="C10" s="70" t="s">
        <v>119</v>
      </c>
      <c r="D10" s="73">
        <f>D8-D9</f>
        <v>10</v>
      </c>
      <c r="E10" s="73">
        <f t="shared" ref="E10:J10" si="4">E8-E9</f>
        <v>0</v>
      </c>
      <c r="F10" s="73">
        <f t="shared" si="4"/>
        <v>0</v>
      </c>
      <c r="G10" s="73">
        <f t="shared" si="4"/>
        <v>0</v>
      </c>
      <c r="H10" s="73">
        <f t="shared" si="4"/>
        <v>0</v>
      </c>
      <c r="I10" s="73">
        <f t="shared" si="4"/>
        <v>3</v>
      </c>
      <c r="J10" s="73">
        <f t="shared" si="4"/>
        <v>13</v>
      </c>
      <c r="K10" s="62"/>
      <c r="L10" s="107" t="s">
        <v>134</v>
      </c>
      <c r="M10" s="63" t="s">
        <v>154</v>
      </c>
      <c r="N10" s="98">
        <f t="shared" ref="N10:S10" si="5">D15</f>
        <v>219</v>
      </c>
      <c r="O10" s="79">
        <f t="shared" si="5"/>
        <v>36</v>
      </c>
      <c r="P10" s="79">
        <f t="shared" si="5"/>
        <v>7</v>
      </c>
      <c r="Q10" s="79">
        <f t="shared" si="5"/>
        <v>21</v>
      </c>
      <c r="R10" s="79">
        <f t="shared" si="5"/>
        <v>2</v>
      </c>
      <c r="S10" s="79">
        <f t="shared" si="5"/>
        <v>114</v>
      </c>
      <c r="T10" s="72">
        <f t="shared" si="3"/>
        <v>399</v>
      </c>
    </row>
    <row r="11" spans="1:20" ht="15" x14ac:dyDescent="0.25">
      <c r="A11" s="107"/>
      <c r="B11" s="107" t="s">
        <v>132</v>
      </c>
      <c r="C11" s="69" t="s">
        <v>118</v>
      </c>
      <c r="D11" s="21">
        <v>38</v>
      </c>
      <c r="E11" s="21">
        <v>3</v>
      </c>
      <c r="F11" s="21"/>
      <c r="G11" s="21">
        <v>4</v>
      </c>
      <c r="H11" s="21"/>
      <c r="I11" s="21">
        <v>25</v>
      </c>
      <c r="J11" s="72">
        <f t="shared" si="1"/>
        <v>70</v>
      </c>
      <c r="K11" s="62"/>
      <c r="L11" s="107"/>
      <c r="M11" s="63" t="s">
        <v>3</v>
      </c>
      <c r="N11" s="98">
        <f t="shared" ref="N11:S11" si="6">D18</f>
        <v>156</v>
      </c>
      <c r="O11" s="79">
        <f t="shared" si="6"/>
        <v>42</v>
      </c>
      <c r="P11" s="79">
        <f t="shared" si="6"/>
        <v>11</v>
      </c>
      <c r="Q11" s="79">
        <f t="shared" si="6"/>
        <v>38</v>
      </c>
      <c r="R11" s="79">
        <f t="shared" si="6"/>
        <v>1</v>
      </c>
      <c r="S11" s="79">
        <f t="shared" si="6"/>
        <v>99</v>
      </c>
      <c r="T11" s="72">
        <f t="shared" si="3"/>
        <v>347</v>
      </c>
    </row>
    <row r="12" spans="1:20" ht="15" x14ac:dyDescent="0.25">
      <c r="A12" s="107"/>
      <c r="B12" s="107"/>
      <c r="C12" s="71" t="s">
        <v>131</v>
      </c>
      <c r="D12" s="21">
        <v>25</v>
      </c>
      <c r="E12" s="21">
        <v>3</v>
      </c>
      <c r="F12" s="21"/>
      <c r="G12" s="21">
        <v>4</v>
      </c>
      <c r="H12" s="21"/>
      <c r="I12" s="21">
        <v>17</v>
      </c>
      <c r="J12" s="72">
        <f t="shared" si="1"/>
        <v>49</v>
      </c>
      <c r="K12" s="62"/>
      <c r="L12" s="107" t="s">
        <v>43</v>
      </c>
      <c r="M12" s="63" t="s">
        <v>154</v>
      </c>
      <c r="N12" s="98">
        <f t="shared" ref="N12:S12" si="7">D21</f>
        <v>286</v>
      </c>
      <c r="O12" s="79">
        <f t="shared" si="7"/>
        <v>44</v>
      </c>
      <c r="P12" s="79">
        <f t="shared" si="7"/>
        <v>7</v>
      </c>
      <c r="Q12" s="79">
        <f t="shared" si="7"/>
        <v>45</v>
      </c>
      <c r="R12" s="79">
        <f t="shared" si="7"/>
        <v>1</v>
      </c>
      <c r="S12" s="79">
        <f t="shared" si="7"/>
        <v>139</v>
      </c>
      <c r="T12" s="72">
        <f t="shared" si="3"/>
        <v>522</v>
      </c>
    </row>
    <row r="13" spans="1:20" ht="15" x14ac:dyDescent="0.25">
      <c r="A13" s="107"/>
      <c r="B13" s="107"/>
      <c r="C13" s="70" t="s">
        <v>119</v>
      </c>
      <c r="D13" s="73">
        <f t="shared" ref="D13:J13" si="8">D11-D12</f>
        <v>13</v>
      </c>
      <c r="E13" s="73">
        <f t="shared" si="8"/>
        <v>0</v>
      </c>
      <c r="F13" s="73">
        <f t="shared" si="8"/>
        <v>0</v>
      </c>
      <c r="G13" s="73">
        <f t="shared" si="8"/>
        <v>0</v>
      </c>
      <c r="H13" s="73">
        <f t="shared" si="8"/>
        <v>0</v>
      </c>
      <c r="I13" s="73">
        <f t="shared" si="8"/>
        <v>8</v>
      </c>
      <c r="J13" s="73">
        <f t="shared" si="8"/>
        <v>21</v>
      </c>
      <c r="K13" s="62"/>
      <c r="L13" s="107"/>
      <c r="M13" s="63" t="s">
        <v>3</v>
      </c>
      <c r="N13" s="98">
        <f t="shared" ref="N13:S13" si="9">D24</f>
        <v>187</v>
      </c>
      <c r="O13" s="79">
        <f t="shared" si="9"/>
        <v>91</v>
      </c>
      <c r="P13" s="79">
        <f t="shared" si="9"/>
        <v>7</v>
      </c>
      <c r="Q13" s="79">
        <f t="shared" si="9"/>
        <v>53</v>
      </c>
      <c r="R13" s="79">
        <f t="shared" si="9"/>
        <v>1</v>
      </c>
      <c r="S13" s="79">
        <f t="shared" si="9"/>
        <v>146</v>
      </c>
      <c r="T13" s="72">
        <f t="shared" si="3"/>
        <v>485</v>
      </c>
    </row>
    <row r="14" spans="1:20" ht="15" x14ac:dyDescent="0.25">
      <c r="A14" s="107" t="s">
        <v>42</v>
      </c>
      <c r="B14" s="107" t="s">
        <v>168</v>
      </c>
      <c r="C14" s="69" t="s">
        <v>118</v>
      </c>
      <c r="D14" s="21">
        <v>366</v>
      </c>
      <c r="E14" s="21">
        <v>36</v>
      </c>
      <c r="F14" s="21">
        <v>7</v>
      </c>
      <c r="G14" s="21">
        <v>21</v>
      </c>
      <c r="H14" s="21">
        <v>2</v>
      </c>
      <c r="I14" s="21">
        <v>144</v>
      </c>
      <c r="J14" s="72">
        <f t="shared" si="1"/>
        <v>576</v>
      </c>
      <c r="K14" s="62"/>
      <c r="L14" s="107" t="s">
        <v>44</v>
      </c>
      <c r="M14" s="63" t="s">
        <v>154</v>
      </c>
      <c r="N14" s="98">
        <f t="shared" ref="N14:S14" si="10">D27</f>
        <v>189</v>
      </c>
      <c r="O14" s="79">
        <f t="shared" si="10"/>
        <v>40</v>
      </c>
      <c r="P14" s="79">
        <f t="shared" si="10"/>
        <v>5</v>
      </c>
      <c r="Q14" s="79">
        <f t="shared" si="10"/>
        <v>22</v>
      </c>
      <c r="R14" s="79">
        <f t="shared" si="10"/>
        <v>0</v>
      </c>
      <c r="S14" s="79">
        <f t="shared" si="10"/>
        <v>127</v>
      </c>
      <c r="T14" s="72">
        <f t="shared" si="3"/>
        <v>383</v>
      </c>
    </row>
    <row r="15" spans="1:20" ht="15" x14ac:dyDescent="0.25">
      <c r="A15" s="107"/>
      <c r="B15" s="107"/>
      <c r="C15" s="71" t="s">
        <v>131</v>
      </c>
      <c r="D15" s="21">
        <v>219</v>
      </c>
      <c r="E15" s="21">
        <v>36</v>
      </c>
      <c r="F15" s="21">
        <v>7</v>
      </c>
      <c r="G15" s="21">
        <v>21</v>
      </c>
      <c r="H15" s="21">
        <v>2</v>
      </c>
      <c r="I15" s="21">
        <v>114</v>
      </c>
      <c r="J15" s="72">
        <f t="shared" si="1"/>
        <v>399</v>
      </c>
      <c r="K15" s="62"/>
      <c r="L15" s="107"/>
      <c r="M15" s="63" t="s">
        <v>3</v>
      </c>
      <c r="N15" s="98">
        <f t="shared" ref="N15:S15" si="11">D30</f>
        <v>139</v>
      </c>
      <c r="O15" s="79">
        <f t="shared" si="11"/>
        <v>53</v>
      </c>
      <c r="P15" s="79">
        <f t="shared" si="11"/>
        <v>5</v>
      </c>
      <c r="Q15" s="79">
        <f t="shared" si="11"/>
        <v>32</v>
      </c>
      <c r="R15" s="79">
        <f t="shared" si="11"/>
        <v>2</v>
      </c>
      <c r="S15" s="79">
        <f t="shared" si="11"/>
        <v>120</v>
      </c>
      <c r="T15" s="72">
        <f t="shared" si="3"/>
        <v>351</v>
      </c>
    </row>
    <row r="16" spans="1:20" ht="15" x14ac:dyDescent="0.25">
      <c r="A16" s="107"/>
      <c r="B16" s="107"/>
      <c r="C16" s="70" t="s">
        <v>119</v>
      </c>
      <c r="D16" s="73">
        <f t="shared" ref="D16:J16" si="12">D14-D15</f>
        <v>147</v>
      </c>
      <c r="E16" s="73">
        <f t="shared" si="12"/>
        <v>0</v>
      </c>
      <c r="F16" s="73">
        <f t="shared" si="12"/>
        <v>0</v>
      </c>
      <c r="G16" s="73">
        <f t="shared" si="12"/>
        <v>0</v>
      </c>
      <c r="H16" s="73">
        <f t="shared" si="12"/>
        <v>0</v>
      </c>
      <c r="I16" s="73">
        <f t="shared" si="12"/>
        <v>30</v>
      </c>
      <c r="J16" s="73">
        <f t="shared" si="12"/>
        <v>177</v>
      </c>
      <c r="K16" s="62"/>
      <c r="L16" s="107" t="s">
        <v>135</v>
      </c>
      <c r="M16" s="63" t="s">
        <v>154</v>
      </c>
      <c r="N16" s="72">
        <f t="shared" ref="N16:S16" si="13">D33</f>
        <v>157</v>
      </c>
      <c r="O16" s="79">
        <f t="shared" si="13"/>
        <v>29</v>
      </c>
      <c r="P16" s="79">
        <f t="shared" si="13"/>
        <v>4</v>
      </c>
      <c r="Q16" s="79">
        <f t="shared" si="13"/>
        <v>23</v>
      </c>
      <c r="R16" s="79">
        <f t="shared" si="13"/>
        <v>1</v>
      </c>
      <c r="S16" s="79">
        <f t="shared" si="13"/>
        <v>95</v>
      </c>
      <c r="T16" s="72">
        <f t="shared" si="3"/>
        <v>309</v>
      </c>
    </row>
    <row r="17" spans="1:20" ht="15" x14ac:dyDescent="0.25">
      <c r="A17" s="107"/>
      <c r="B17" s="107" t="s">
        <v>132</v>
      </c>
      <c r="C17" s="69" t="s">
        <v>118</v>
      </c>
      <c r="D17" s="21">
        <v>248</v>
      </c>
      <c r="E17" s="21">
        <v>42</v>
      </c>
      <c r="F17" s="21">
        <v>11</v>
      </c>
      <c r="G17" s="21">
        <v>38</v>
      </c>
      <c r="H17" s="21">
        <v>1</v>
      </c>
      <c r="I17" s="21">
        <v>127</v>
      </c>
      <c r="J17" s="72">
        <f t="shared" si="1"/>
        <v>467</v>
      </c>
      <c r="K17" s="62"/>
      <c r="L17" s="107"/>
      <c r="M17" s="63" t="s">
        <v>3</v>
      </c>
      <c r="N17" s="72">
        <f t="shared" ref="N17:S17" si="14">D36</f>
        <v>129</v>
      </c>
      <c r="O17" s="79">
        <f t="shared" si="14"/>
        <v>34</v>
      </c>
      <c r="P17" s="79">
        <f t="shared" si="14"/>
        <v>3</v>
      </c>
      <c r="Q17" s="79">
        <f t="shared" si="14"/>
        <v>36</v>
      </c>
      <c r="R17" s="79">
        <f t="shared" si="14"/>
        <v>1</v>
      </c>
      <c r="S17" s="79">
        <f t="shared" si="14"/>
        <v>84</v>
      </c>
      <c r="T17" s="72">
        <f t="shared" si="3"/>
        <v>287</v>
      </c>
    </row>
    <row r="18" spans="1:20" ht="15" x14ac:dyDescent="0.25">
      <c r="A18" s="107"/>
      <c r="B18" s="107"/>
      <c r="C18" s="71" t="s">
        <v>131</v>
      </c>
      <c r="D18" s="21">
        <v>156</v>
      </c>
      <c r="E18" s="21">
        <v>42</v>
      </c>
      <c r="F18" s="21">
        <v>11</v>
      </c>
      <c r="G18" s="21">
        <v>38</v>
      </c>
      <c r="H18" s="21">
        <v>1</v>
      </c>
      <c r="I18" s="21">
        <v>99</v>
      </c>
      <c r="J18" s="72">
        <f t="shared" si="1"/>
        <v>347</v>
      </c>
      <c r="K18" s="62"/>
      <c r="L18" s="107" t="s">
        <v>136</v>
      </c>
      <c r="M18" s="63" t="s">
        <v>154</v>
      </c>
      <c r="N18" s="72">
        <f t="shared" ref="N18:S18" si="15">D39</f>
        <v>149</v>
      </c>
      <c r="O18" s="79">
        <f t="shared" si="15"/>
        <v>24</v>
      </c>
      <c r="P18" s="79">
        <f t="shared" si="15"/>
        <v>0</v>
      </c>
      <c r="Q18" s="79">
        <f t="shared" si="15"/>
        <v>20</v>
      </c>
      <c r="R18" s="79">
        <f t="shared" si="15"/>
        <v>0</v>
      </c>
      <c r="S18" s="79">
        <f t="shared" si="15"/>
        <v>111</v>
      </c>
      <c r="T18" s="72">
        <f t="shared" si="3"/>
        <v>304</v>
      </c>
    </row>
    <row r="19" spans="1:20" ht="15" x14ac:dyDescent="0.25">
      <c r="A19" s="107"/>
      <c r="B19" s="107"/>
      <c r="C19" s="70" t="s">
        <v>119</v>
      </c>
      <c r="D19" s="73">
        <f t="shared" ref="D19:J19" si="16">D17-D18</f>
        <v>92</v>
      </c>
      <c r="E19" s="73">
        <f t="shared" si="16"/>
        <v>0</v>
      </c>
      <c r="F19" s="73">
        <f t="shared" si="16"/>
        <v>0</v>
      </c>
      <c r="G19" s="73">
        <f t="shared" si="16"/>
        <v>0</v>
      </c>
      <c r="H19" s="73">
        <f t="shared" si="16"/>
        <v>0</v>
      </c>
      <c r="I19" s="73">
        <f t="shared" si="16"/>
        <v>28</v>
      </c>
      <c r="J19" s="73">
        <f t="shared" si="16"/>
        <v>120</v>
      </c>
      <c r="K19" s="62"/>
      <c r="L19" s="107"/>
      <c r="M19" s="63" t="s">
        <v>3</v>
      </c>
      <c r="N19" s="72">
        <f t="shared" ref="N19:S19" si="17">D42</f>
        <v>111</v>
      </c>
      <c r="O19" s="79">
        <f t="shared" si="17"/>
        <v>21</v>
      </c>
      <c r="P19" s="79">
        <f t="shared" si="17"/>
        <v>2</v>
      </c>
      <c r="Q19" s="79">
        <f t="shared" si="17"/>
        <v>37</v>
      </c>
      <c r="R19" s="79">
        <f t="shared" si="17"/>
        <v>2</v>
      </c>
      <c r="S19" s="79">
        <f t="shared" si="17"/>
        <v>86</v>
      </c>
      <c r="T19" s="72">
        <f t="shared" si="3"/>
        <v>259</v>
      </c>
    </row>
    <row r="20" spans="1:20" ht="15" x14ac:dyDescent="0.25">
      <c r="A20" s="107" t="s">
        <v>133</v>
      </c>
      <c r="B20" s="107" t="s">
        <v>168</v>
      </c>
      <c r="C20" s="69" t="s">
        <v>118</v>
      </c>
      <c r="D20" s="21">
        <v>480</v>
      </c>
      <c r="E20" s="21">
        <v>44</v>
      </c>
      <c r="F20" s="21">
        <v>7</v>
      </c>
      <c r="G20" s="21">
        <v>45</v>
      </c>
      <c r="H20" s="21">
        <v>1</v>
      </c>
      <c r="I20" s="21">
        <v>161</v>
      </c>
      <c r="J20" s="72">
        <f t="shared" si="1"/>
        <v>738</v>
      </c>
      <c r="K20" s="62"/>
      <c r="L20" s="107" t="s">
        <v>47</v>
      </c>
      <c r="M20" s="63" t="s">
        <v>154</v>
      </c>
      <c r="N20" s="72">
        <f t="shared" ref="N20:S20" si="18">D45</f>
        <v>141</v>
      </c>
      <c r="O20" s="79">
        <f t="shared" si="18"/>
        <v>13</v>
      </c>
      <c r="P20" s="79">
        <f t="shared" si="18"/>
        <v>6</v>
      </c>
      <c r="Q20" s="79">
        <f t="shared" si="18"/>
        <v>16</v>
      </c>
      <c r="R20" s="79">
        <f t="shared" si="18"/>
        <v>1</v>
      </c>
      <c r="S20" s="79">
        <f t="shared" si="18"/>
        <v>83</v>
      </c>
      <c r="T20" s="72">
        <f t="shared" si="3"/>
        <v>260</v>
      </c>
    </row>
    <row r="21" spans="1:20" ht="15" x14ac:dyDescent="0.25">
      <c r="A21" s="107"/>
      <c r="B21" s="107"/>
      <c r="C21" s="71" t="s">
        <v>131</v>
      </c>
      <c r="D21" s="21">
        <v>286</v>
      </c>
      <c r="E21" s="21">
        <v>44</v>
      </c>
      <c r="F21" s="21">
        <v>7</v>
      </c>
      <c r="G21" s="21">
        <v>45</v>
      </c>
      <c r="H21" s="21">
        <v>1</v>
      </c>
      <c r="I21" s="21">
        <v>139</v>
      </c>
      <c r="J21" s="72">
        <f t="shared" si="1"/>
        <v>522</v>
      </c>
      <c r="K21" s="62"/>
      <c r="L21" s="107"/>
      <c r="M21" s="63" t="s">
        <v>3</v>
      </c>
      <c r="N21" s="72">
        <f t="shared" ref="N21:S21" si="19">D48</f>
        <v>99</v>
      </c>
      <c r="O21" s="79">
        <f t="shared" si="19"/>
        <v>10</v>
      </c>
      <c r="P21" s="79">
        <f t="shared" si="19"/>
        <v>1</v>
      </c>
      <c r="Q21" s="79">
        <f t="shared" si="19"/>
        <v>28</v>
      </c>
      <c r="R21" s="79">
        <f t="shared" si="19"/>
        <v>2</v>
      </c>
      <c r="S21" s="79">
        <f t="shared" si="19"/>
        <v>51</v>
      </c>
      <c r="T21" s="72">
        <f t="shared" si="3"/>
        <v>191</v>
      </c>
    </row>
    <row r="22" spans="1:20" ht="15" x14ac:dyDescent="0.25">
      <c r="A22" s="107"/>
      <c r="B22" s="107"/>
      <c r="C22" s="70" t="s">
        <v>119</v>
      </c>
      <c r="D22" s="73">
        <f t="shared" ref="D22:J22" si="20">D20-D21</f>
        <v>194</v>
      </c>
      <c r="E22" s="73">
        <f t="shared" si="20"/>
        <v>0</v>
      </c>
      <c r="F22" s="73">
        <f t="shared" si="20"/>
        <v>0</v>
      </c>
      <c r="G22" s="73">
        <f t="shared" si="20"/>
        <v>0</v>
      </c>
      <c r="H22" s="73">
        <f t="shared" si="20"/>
        <v>0</v>
      </c>
      <c r="I22" s="73">
        <f t="shared" si="20"/>
        <v>22</v>
      </c>
      <c r="J22" s="73">
        <f t="shared" si="20"/>
        <v>216</v>
      </c>
      <c r="K22" s="62"/>
      <c r="L22" s="107" t="s">
        <v>48</v>
      </c>
      <c r="M22" s="63" t="s">
        <v>154</v>
      </c>
      <c r="N22" s="72">
        <f t="shared" ref="N22:S22" si="21">D51</f>
        <v>130</v>
      </c>
      <c r="O22" s="79">
        <f t="shared" si="21"/>
        <v>12</v>
      </c>
      <c r="P22" s="79">
        <f t="shared" si="21"/>
        <v>1</v>
      </c>
      <c r="Q22" s="79">
        <f t="shared" si="21"/>
        <v>13</v>
      </c>
      <c r="R22" s="79">
        <f t="shared" si="21"/>
        <v>1</v>
      </c>
      <c r="S22" s="79">
        <f t="shared" si="21"/>
        <v>79</v>
      </c>
      <c r="T22" s="72">
        <f t="shared" si="3"/>
        <v>236</v>
      </c>
    </row>
    <row r="23" spans="1:20" ht="15" x14ac:dyDescent="0.25">
      <c r="A23" s="107"/>
      <c r="B23" s="107" t="s">
        <v>132</v>
      </c>
      <c r="C23" s="69" t="s">
        <v>118</v>
      </c>
      <c r="D23" s="21">
        <v>311</v>
      </c>
      <c r="E23" s="21">
        <v>91</v>
      </c>
      <c r="F23" s="21">
        <v>7</v>
      </c>
      <c r="G23" s="21">
        <v>54</v>
      </c>
      <c r="H23" s="21">
        <v>1</v>
      </c>
      <c r="I23" s="21">
        <v>187</v>
      </c>
      <c r="J23" s="72">
        <f t="shared" si="1"/>
        <v>651</v>
      </c>
      <c r="K23" s="62"/>
      <c r="L23" s="107"/>
      <c r="M23" s="63" t="s">
        <v>3</v>
      </c>
      <c r="N23" s="72">
        <f t="shared" ref="N23:S23" si="22">D54</f>
        <v>83</v>
      </c>
      <c r="O23" s="79">
        <f t="shared" si="22"/>
        <v>10</v>
      </c>
      <c r="P23" s="79">
        <f t="shared" si="22"/>
        <v>2</v>
      </c>
      <c r="Q23" s="79">
        <f t="shared" si="22"/>
        <v>20</v>
      </c>
      <c r="R23" s="79">
        <f t="shared" si="22"/>
        <v>0</v>
      </c>
      <c r="S23" s="79">
        <f t="shared" si="22"/>
        <v>62</v>
      </c>
      <c r="T23" s="72">
        <f t="shared" si="3"/>
        <v>177</v>
      </c>
    </row>
    <row r="24" spans="1:20" ht="15" x14ac:dyDescent="0.25">
      <c r="A24" s="107"/>
      <c r="B24" s="107"/>
      <c r="C24" s="71" t="s">
        <v>131</v>
      </c>
      <c r="D24" s="21">
        <v>187</v>
      </c>
      <c r="E24" s="21">
        <v>91</v>
      </c>
      <c r="F24" s="21">
        <v>7</v>
      </c>
      <c r="G24" s="21">
        <v>53</v>
      </c>
      <c r="H24" s="21">
        <v>1</v>
      </c>
      <c r="I24" s="21">
        <v>146</v>
      </c>
      <c r="J24" s="72">
        <f t="shared" si="1"/>
        <v>485</v>
      </c>
      <c r="K24" s="62"/>
      <c r="L24" s="107" t="s">
        <v>114</v>
      </c>
      <c r="M24" s="63" t="s">
        <v>154</v>
      </c>
      <c r="N24" s="72">
        <f t="shared" ref="N24:S24" si="23">D57</f>
        <v>90</v>
      </c>
      <c r="O24" s="79">
        <f t="shared" si="23"/>
        <v>5</v>
      </c>
      <c r="P24" s="79">
        <f t="shared" si="23"/>
        <v>0</v>
      </c>
      <c r="Q24" s="79">
        <f t="shared" si="23"/>
        <v>4</v>
      </c>
      <c r="R24" s="79">
        <f t="shared" si="23"/>
        <v>0</v>
      </c>
      <c r="S24" s="79">
        <f t="shared" si="23"/>
        <v>55</v>
      </c>
      <c r="T24" s="72">
        <f t="shared" si="3"/>
        <v>154</v>
      </c>
    </row>
    <row r="25" spans="1:20" ht="15" x14ac:dyDescent="0.25">
      <c r="A25" s="107"/>
      <c r="B25" s="107"/>
      <c r="C25" s="70" t="s">
        <v>119</v>
      </c>
      <c r="D25" s="73">
        <f t="shared" ref="D25:J25" si="24">D23-D24</f>
        <v>124</v>
      </c>
      <c r="E25" s="73">
        <f t="shared" si="24"/>
        <v>0</v>
      </c>
      <c r="F25" s="73">
        <f t="shared" si="24"/>
        <v>0</v>
      </c>
      <c r="G25" s="73">
        <f t="shared" si="24"/>
        <v>1</v>
      </c>
      <c r="H25" s="73">
        <f t="shared" si="24"/>
        <v>0</v>
      </c>
      <c r="I25" s="73">
        <f t="shared" si="24"/>
        <v>41</v>
      </c>
      <c r="J25" s="73">
        <f t="shared" si="24"/>
        <v>166</v>
      </c>
      <c r="K25" s="62"/>
      <c r="L25" s="107"/>
      <c r="M25" s="63" t="s">
        <v>3</v>
      </c>
      <c r="N25" s="72">
        <f t="shared" ref="N25:S25" si="25">D60</f>
        <v>36</v>
      </c>
      <c r="O25" s="79">
        <f t="shared" si="25"/>
        <v>3</v>
      </c>
      <c r="P25" s="79">
        <f t="shared" si="25"/>
        <v>0</v>
      </c>
      <c r="Q25" s="79">
        <f t="shared" si="25"/>
        <v>13</v>
      </c>
      <c r="R25" s="79">
        <f t="shared" si="25"/>
        <v>1</v>
      </c>
      <c r="S25" s="79">
        <f t="shared" si="25"/>
        <v>23</v>
      </c>
      <c r="T25" s="72">
        <f t="shared" si="3"/>
        <v>76</v>
      </c>
    </row>
    <row r="26" spans="1:20" ht="15" x14ac:dyDescent="0.25">
      <c r="A26" s="107" t="s">
        <v>44</v>
      </c>
      <c r="B26" s="107" t="s">
        <v>168</v>
      </c>
      <c r="C26" s="69" t="s">
        <v>118</v>
      </c>
      <c r="D26" s="21">
        <v>283</v>
      </c>
      <c r="E26" s="21">
        <v>43</v>
      </c>
      <c r="F26" s="21">
        <v>5</v>
      </c>
      <c r="G26" s="21">
        <v>22</v>
      </c>
      <c r="H26" s="21"/>
      <c r="I26" s="21">
        <v>141</v>
      </c>
      <c r="J26" s="72">
        <f t="shared" si="1"/>
        <v>494</v>
      </c>
      <c r="K26" s="62"/>
      <c r="L26" s="107" t="s">
        <v>50</v>
      </c>
      <c r="M26" s="63" t="s">
        <v>154</v>
      </c>
      <c r="N26" s="72">
        <f t="shared" ref="N26:S26" si="26">D63</f>
        <v>40</v>
      </c>
      <c r="O26" s="79">
        <f t="shared" si="26"/>
        <v>1</v>
      </c>
      <c r="P26" s="79">
        <f t="shared" si="26"/>
        <v>0</v>
      </c>
      <c r="Q26" s="79">
        <f t="shared" si="26"/>
        <v>1</v>
      </c>
      <c r="R26" s="79">
        <f t="shared" si="26"/>
        <v>2</v>
      </c>
      <c r="S26" s="79">
        <f t="shared" si="26"/>
        <v>12</v>
      </c>
      <c r="T26" s="72">
        <f t="shared" si="3"/>
        <v>56</v>
      </c>
    </row>
    <row r="27" spans="1:20" ht="15" x14ac:dyDescent="0.25">
      <c r="A27" s="107"/>
      <c r="B27" s="107"/>
      <c r="C27" s="71" t="s">
        <v>131</v>
      </c>
      <c r="D27" s="21">
        <v>189</v>
      </c>
      <c r="E27" s="21">
        <v>40</v>
      </c>
      <c r="F27" s="21">
        <v>5</v>
      </c>
      <c r="G27" s="21">
        <v>22</v>
      </c>
      <c r="H27" s="21"/>
      <c r="I27" s="21">
        <v>127</v>
      </c>
      <c r="J27" s="72">
        <f t="shared" si="1"/>
        <v>383</v>
      </c>
      <c r="K27" s="62"/>
      <c r="L27" s="107"/>
      <c r="M27" s="63" t="s">
        <v>3</v>
      </c>
      <c r="N27" s="72">
        <f t="shared" ref="N27:S27" si="27">D66</f>
        <v>15</v>
      </c>
      <c r="O27" s="79">
        <f t="shared" si="27"/>
        <v>0</v>
      </c>
      <c r="P27" s="79">
        <f t="shared" si="27"/>
        <v>0</v>
      </c>
      <c r="Q27" s="79">
        <f t="shared" si="27"/>
        <v>4</v>
      </c>
      <c r="R27" s="79">
        <f t="shared" si="27"/>
        <v>0</v>
      </c>
      <c r="S27" s="79">
        <f t="shared" si="27"/>
        <v>7</v>
      </c>
      <c r="T27" s="72">
        <f t="shared" si="3"/>
        <v>26</v>
      </c>
    </row>
    <row r="28" spans="1:20" ht="15" x14ac:dyDescent="0.25">
      <c r="A28" s="107"/>
      <c r="B28" s="107"/>
      <c r="C28" s="70" t="s">
        <v>119</v>
      </c>
      <c r="D28" s="73">
        <v>12</v>
      </c>
      <c r="E28" s="73">
        <v>0</v>
      </c>
      <c r="F28" s="73">
        <v>0</v>
      </c>
      <c r="G28" s="73">
        <v>0</v>
      </c>
      <c r="H28" s="73">
        <v>0</v>
      </c>
      <c r="I28" s="73">
        <v>1</v>
      </c>
      <c r="J28" s="72">
        <v>13</v>
      </c>
      <c r="K28" s="62"/>
      <c r="L28" s="107" t="s">
        <v>5</v>
      </c>
      <c r="M28" s="107"/>
      <c r="N28" s="75">
        <f t="shared" ref="N28:S28" si="28">SUM(N8:N27)</f>
        <v>2423</v>
      </c>
      <c r="O28" s="75">
        <f t="shared" si="28"/>
        <v>473</v>
      </c>
      <c r="P28" s="75">
        <f t="shared" si="28"/>
        <v>61</v>
      </c>
      <c r="Q28" s="75">
        <f t="shared" si="28"/>
        <v>433</v>
      </c>
      <c r="R28" s="75">
        <f t="shared" si="28"/>
        <v>20</v>
      </c>
      <c r="S28" s="75">
        <f t="shared" si="28"/>
        <v>1535</v>
      </c>
      <c r="T28" s="75">
        <f t="shared" si="3"/>
        <v>4945</v>
      </c>
    </row>
    <row r="29" spans="1:20" ht="15" x14ac:dyDescent="0.25">
      <c r="A29" s="107"/>
      <c r="B29" s="107" t="s">
        <v>132</v>
      </c>
      <c r="C29" s="69" t="s">
        <v>118</v>
      </c>
      <c r="D29" s="21">
        <v>220</v>
      </c>
      <c r="E29" s="21">
        <v>53</v>
      </c>
      <c r="F29" s="21">
        <v>5</v>
      </c>
      <c r="G29" s="21">
        <v>32</v>
      </c>
      <c r="H29" s="21">
        <v>2</v>
      </c>
      <c r="I29" s="21">
        <v>138</v>
      </c>
      <c r="J29" s="72">
        <f t="shared" si="1"/>
        <v>450</v>
      </c>
      <c r="K29" s="62"/>
      <c r="L29" s="65"/>
      <c r="M29" s="62"/>
      <c r="N29" s="62"/>
      <c r="O29" s="62"/>
      <c r="P29" s="62"/>
      <c r="Q29" s="62"/>
      <c r="R29" s="62"/>
      <c r="S29" s="62"/>
      <c r="T29" s="62"/>
    </row>
    <row r="30" spans="1:20" ht="15" x14ac:dyDescent="0.25">
      <c r="A30" s="107"/>
      <c r="B30" s="107"/>
      <c r="C30" s="71" t="s">
        <v>131</v>
      </c>
      <c r="D30" s="21">
        <v>139</v>
      </c>
      <c r="E30" s="21">
        <v>53</v>
      </c>
      <c r="F30" s="21">
        <v>5</v>
      </c>
      <c r="G30" s="21">
        <v>32</v>
      </c>
      <c r="H30" s="21">
        <v>2</v>
      </c>
      <c r="I30" s="21">
        <v>120</v>
      </c>
      <c r="J30" s="72">
        <f t="shared" si="1"/>
        <v>351</v>
      </c>
      <c r="K30" s="62"/>
      <c r="L30" s="65"/>
      <c r="M30" s="62"/>
      <c r="N30" s="97"/>
      <c r="O30" s="62"/>
      <c r="P30" s="62"/>
      <c r="Q30" s="62"/>
      <c r="R30" s="62"/>
      <c r="S30" s="62"/>
      <c r="T30" s="62"/>
    </row>
    <row r="31" spans="1:20" ht="15" x14ac:dyDescent="0.25">
      <c r="A31" s="107"/>
      <c r="B31" s="107"/>
      <c r="C31" s="70" t="s">
        <v>119</v>
      </c>
      <c r="D31" s="73">
        <f t="shared" ref="D31:J31" si="29">D29-D30</f>
        <v>81</v>
      </c>
      <c r="E31" s="73">
        <f t="shared" si="29"/>
        <v>0</v>
      </c>
      <c r="F31" s="73">
        <f t="shared" si="29"/>
        <v>0</v>
      </c>
      <c r="G31" s="73">
        <f t="shared" si="29"/>
        <v>0</v>
      </c>
      <c r="H31" s="73">
        <f t="shared" si="29"/>
        <v>0</v>
      </c>
      <c r="I31" s="73">
        <f t="shared" si="29"/>
        <v>18</v>
      </c>
      <c r="J31" s="73">
        <f t="shared" si="29"/>
        <v>99</v>
      </c>
      <c r="K31" s="62"/>
      <c r="L31" s="65"/>
      <c r="M31" s="62"/>
      <c r="N31" s="62"/>
      <c r="O31" s="62"/>
      <c r="P31" s="62"/>
      <c r="Q31" s="62"/>
      <c r="R31" s="62"/>
      <c r="S31" s="62"/>
      <c r="T31" s="62"/>
    </row>
    <row r="32" spans="1:20" ht="15" x14ac:dyDescent="0.25">
      <c r="A32" s="107" t="s">
        <v>45</v>
      </c>
      <c r="B32" s="107" t="s">
        <v>168</v>
      </c>
      <c r="C32" s="69" t="s">
        <v>118</v>
      </c>
      <c r="D32" s="21">
        <v>249</v>
      </c>
      <c r="E32" s="21">
        <v>29</v>
      </c>
      <c r="F32" s="21">
        <v>4</v>
      </c>
      <c r="G32" s="21">
        <v>23</v>
      </c>
      <c r="H32" s="21">
        <v>1</v>
      </c>
      <c r="I32" s="21">
        <v>107</v>
      </c>
      <c r="J32" s="72">
        <f t="shared" si="1"/>
        <v>413</v>
      </c>
      <c r="K32" s="62"/>
      <c r="L32" s="65"/>
      <c r="M32" s="62"/>
      <c r="N32" s="62"/>
      <c r="O32" s="62"/>
      <c r="P32" s="62"/>
      <c r="Q32" s="62"/>
      <c r="R32" s="62"/>
      <c r="S32" s="62"/>
      <c r="T32" s="62"/>
    </row>
    <row r="33" spans="1:20" ht="15" x14ac:dyDescent="0.25">
      <c r="A33" s="107"/>
      <c r="B33" s="107"/>
      <c r="C33" s="71" t="s">
        <v>131</v>
      </c>
      <c r="D33" s="21">
        <v>157</v>
      </c>
      <c r="E33" s="21">
        <v>29</v>
      </c>
      <c r="F33" s="21">
        <v>4</v>
      </c>
      <c r="G33" s="21">
        <v>23</v>
      </c>
      <c r="H33" s="21">
        <v>1</v>
      </c>
      <c r="I33" s="21">
        <v>95</v>
      </c>
      <c r="J33" s="72">
        <f t="shared" si="1"/>
        <v>309</v>
      </c>
      <c r="K33" s="62"/>
      <c r="L33" s="65"/>
      <c r="M33" s="61"/>
      <c r="N33" s="61"/>
      <c r="O33" s="61"/>
      <c r="P33" s="61"/>
      <c r="Q33" s="61"/>
      <c r="R33" s="61"/>
      <c r="S33" s="61"/>
      <c r="T33" s="61"/>
    </row>
    <row r="34" spans="1:20" ht="15" x14ac:dyDescent="0.25">
      <c r="A34" s="107"/>
      <c r="B34" s="107"/>
      <c r="C34" s="70" t="s">
        <v>119</v>
      </c>
      <c r="D34" s="73">
        <f t="shared" ref="D34:J34" si="30">D32-D33</f>
        <v>92</v>
      </c>
      <c r="E34" s="73">
        <f t="shared" si="30"/>
        <v>0</v>
      </c>
      <c r="F34" s="73">
        <f t="shared" si="30"/>
        <v>0</v>
      </c>
      <c r="G34" s="73">
        <f t="shared" si="30"/>
        <v>0</v>
      </c>
      <c r="H34" s="73">
        <f t="shared" si="30"/>
        <v>0</v>
      </c>
      <c r="I34" s="73">
        <f t="shared" si="30"/>
        <v>12</v>
      </c>
      <c r="J34" s="73">
        <f t="shared" si="30"/>
        <v>104</v>
      </c>
      <c r="K34" s="62"/>
      <c r="L34" s="65"/>
      <c r="M34" s="61"/>
      <c r="N34" s="61"/>
      <c r="O34" s="61"/>
      <c r="P34" s="61"/>
      <c r="Q34" s="61"/>
      <c r="R34" s="61"/>
      <c r="S34" s="61"/>
      <c r="T34" s="61"/>
    </row>
    <row r="35" spans="1:20" ht="15" x14ac:dyDescent="0.25">
      <c r="A35" s="107"/>
      <c r="B35" s="107" t="s">
        <v>132</v>
      </c>
      <c r="C35" s="69" t="s">
        <v>118</v>
      </c>
      <c r="D35" s="21">
        <v>226</v>
      </c>
      <c r="E35" s="21">
        <v>34</v>
      </c>
      <c r="F35" s="21">
        <v>4</v>
      </c>
      <c r="G35" s="21">
        <v>36</v>
      </c>
      <c r="H35" s="21">
        <v>1</v>
      </c>
      <c r="I35" s="21">
        <v>93</v>
      </c>
      <c r="J35" s="72">
        <f t="shared" si="1"/>
        <v>394</v>
      </c>
      <c r="K35" s="62"/>
      <c r="L35" s="65"/>
      <c r="M35" s="61"/>
      <c r="N35" s="61"/>
      <c r="O35" s="61"/>
      <c r="P35" s="61"/>
      <c r="Q35" s="61"/>
      <c r="R35" s="61"/>
      <c r="S35" s="61"/>
      <c r="T35" s="61"/>
    </row>
    <row r="36" spans="1:20" ht="15" x14ac:dyDescent="0.25">
      <c r="A36" s="107"/>
      <c r="B36" s="107"/>
      <c r="C36" s="71" t="s">
        <v>131</v>
      </c>
      <c r="D36" s="21">
        <v>129</v>
      </c>
      <c r="E36" s="21">
        <v>34</v>
      </c>
      <c r="F36" s="21">
        <v>3</v>
      </c>
      <c r="G36" s="21">
        <v>36</v>
      </c>
      <c r="H36" s="21">
        <v>1</v>
      </c>
      <c r="I36" s="21">
        <v>84</v>
      </c>
      <c r="J36" s="72">
        <f t="shared" si="1"/>
        <v>287</v>
      </c>
      <c r="K36" s="62"/>
      <c r="L36" s="65"/>
      <c r="M36" s="61"/>
      <c r="N36" s="61"/>
      <c r="O36" s="61"/>
      <c r="P36" s="61"/>
      <c r="Q36" s="61"/>
      <c r="R36" s="61"/>
      <c r="S36" s="61"/>
      <c r="T36" s="61"/>
    </row>
    <row r="37" spans="1:20" ht="15" x14ac:dyDescent="0.25">
      <c r="A37" s="107"/>
      <c r="B37" s="107"/>
      <c r="C37" s="70" t="s">
        <v>119</v>
      </c>
      <c r="D37" s="73">
        <f t="shared" ref="D37:J37" si="31">D35-D36</f>
        <v>97</v>
      </c>
      <c r="E37" s="73">
        <f t="shared" si="31"/>
        <v>0</v>
      </c>
      <c r="F37" s="73">
        <f t="shared" si="31"/>
        <v>1</v>
      </c>
      <c r="G37" s="73">
        <f t="shared" si="31"/>
        <v>0</v>
      </c>
      <c r="H37" s="73">
        <f t="shared" si="31"/>
        <v>0</v>
      </c>
      <c r="I37" s="73">
        <f t="shared" si="31"/>
        <v>9</v>
      </c>
      <c r="J37" s="73">
        <f t="shared" si="31"/>
        <v>107</v>
      </c>
      <c r="K37" s="62"/>
      <c r="L37" s="65"/>
      <c r="M37" s="61"/>
      <c r="N37" s="61"/>
      <c r="O37" s="61"/>
      <c r="P37" s="61"/>
      <c r="Q37" s="61"/>
      <c r="R37" s="61"/>
      <c r="S37" s="61"/>
      <c r="T37" s="61"/>
    </row>
    <row r="38" spans="1:20" ht="15" x14ac:dyDescent="0.25">
      <c r="A38" s="107" t="s">
        <v>46</v>
      </c>
      <c r="B38" s="107" t="s">
        <v>168</v>
      </c>
      <c r="C38" s="69" t="s">
        <v>118</v>
      </c>
      <c r="D38" s="21">
        <v>268</v>
      </c>
      <c r="E38" s="21">
        <v>24</v>
      </c>
      <c r="F38" s="21"/>
      <c r="G38" s="21">
        <v>20</v>
      </c>
      <c r="H38" s="21"/>
      <c r="I38" s="21">
        <v>123</v>
      </c>
      <c r="J38" s="72">
        <f t="shared" si="1"/>
        <v>435</v>
      </c>
      <c r="K38" s="62"/>
      <c r="L38" s="65"/>
      <c r="M38" s="61"/>
      <c r="N38" s="61"/>
      <c r="O38" s="61"/>
      <c r="P38" s="61"/>
      <c r="Q38" s="61"/>
      <c r="R38" s="61"/>
      <c r="S38" s="61"/>
      <c r="T38" s="61"/>
    </row>
    <row r="39" spans="1:20" ht="15" x14ac:dyDescent="0.25">
      <c r="A39" s="107"/>
      <c r="B39" s="107"/>
      <c r="C39" s="71" t="s">
        <v>131</v>
      </c>
      <c r="D39" s="21">
        <v>149</v>
      </c>
      <c r="E39" s="21">
        <v>24</v>
      </c>
      <c r="F39" s="21"/>
      <c r="G39" s="21">
        <v>20</v>
      </c>
      <c r="H39" s="21"/>
      <c r="I39" s="21">
        <v>111</v>
      </c>
      <c r="J39" s="72">
        <f t="shared" si="1"/>
        <v>304</v>
      </c>
      <c r="K39" s="62"/>
      <c r="L39" s="65"/>
      <c r="M39" s="61"/>
      <c r="N39" s="61"/>
      <c r="O39" s="61"/>
      <c r="P39" s="61"/>
      <c r="Q39" s="61"/>
      <c r="R39" s="61"/>
      <c r="S39" s="61"/>
      <c r="T39" s="61"/>
    </row>
    <row r="40" spans="1:20" ht="15" x14ac:dyDescent="0.25">
      <c r="A40" s="107"/>
      <c r="B40" s="107"/>
      <c r="C40" s="70" t="s">
        <v>119</v>
      </c>
      <c r="D40" s="73">
        <f t="shared" ref="D40:J40" si="32">D38-D39</f>
        <v>119</v>
      </c>
      <c r="E40" s="73">
        <f t="shared" si="32"/>
        <v>0</v>
      </c>
      <c r="F40" s="73">
        <f t="shared" si="32"/>
        <v>0</v>
      </c>
      <c r="G40" s="73">
        <f t="shared" si="32"/>
        <v>0</v>
      </c>
      <c r="H40" s="73">
        <f t="shared" si="32"/>
        <v>0</v>
      </c>
      <c r="I40" s="73">
        <f t="shared" si="32"/>
        <v>12</v>
      </c>
      <c r="J40" s="73">
        <f t="shared" si="32"/>
        <v>131</v>
      </c>
      <c r="K40" s="62"/>
      <c r="L40" s="65"/>
      <c r="M40" s="61"/>
      <c r="N40" s="61"/>
      <c r="O40" s="61"/>
      <c r="P40" s="61"/>
      <c r="Q40" s="61"/>
      <c r="R40" s="61"/>
      <c r="S40" s="61"/>
      <c r="T40" s="61"/>
    </row>
    <row r="41" spans="1:20" ht="15" x14ac:dyDescent="0.25">
      <c r="A41" s="107"/>
      <c r="B41" s="107" t="s">
        <v>132</v>
      </c>
      <c r="C41" s="69" t="s">
        <v>118</v>
      </c>
      <c r="D41" s="21">
        <v>186</v>
      </c>
      <c r="E41" s="21">
        <v>21</v>
      </c>
      <c r="F41" s="21">
        <v>2</v>
      </c>
      <c r="G41" s="21">
        <v>37</v>
      </c>
      <c r="H41" s="21">
        <v>2</v>
      </c>
      <c r="I41" s="21">
        <v>95</v>
      </c>
      <c r="J41" s="72">
        <f t="shared" si="1"/>
        <v>343</v>
      </c>
      <c r="K41" s="62"/>
      <c r="L41" s="65"/>
      <c r="M41" s="61"/>
      <c r="N41" s="61"/>
      <c r="O41" s="61"/>
      <c r="P41" s="61"/>
      <c r="Q41" s="61"/>
      <c r="R41" s="61"/>
      <c r="S41" s="61"/>
      <c r="T41" s="61"/>
    </row>
    <row r="42" spans="1:20" ht="15" x14ac:dyDescent="0.25">
      <c r="A42" s="107"/>
      <c r="B42" s="107"/>
      <c r="C42" s="71" t="s">
        <v>131</v>
      </c>
      <c r="D42" s="21">
        <v>111</v>
      </c>
      <c r="E42" s="21">
        <v>21</v>
      </c>
      <c r="F42" s="21">
        <v>2</v>
      </c>
      <c r="G42" s="21">
        <v>37</v>
      </c>
      <c r="H42" s="21">
        <v>2</v>
      </c>
      <c r="I42" s="21">
        <v>86</v>
      </c>
      <c r="J42" s="72">
        <f t="shared" si="1"/>
        <v>259</v>
      </c>
      <c r="K42" s="62"/>
      <c r="L42" s="65"/>
      <c r="M42" s="61"/>
      <c r="N42" s="61"/>
      <c r="O42" s="61"/>
      <c r="P42" s="61"/>
      <c r="Q42" s="61"/>
      <c r="R42" s="61"/>
      <c r="S42" s="61"/>
      <c r="T42" s="61"/>
    </row>
    <row r="43" spans="1:20" ht="15" x14ac:dyDescent="0.25">
      <c r="A43" s="107"/>
      <c r="B43" s="107"/>
      <c r="C43" s="70" t="s">
        <v>119</v>
      </c>
      <c r="D43" s="73">
        <f t="shared" ref="D43:J43" si="33">D41-D42</f>
        <v>75</v>
      </c>
      <c r="E43" s="73">
        <f t="shared" si="33"/>
        <v>0</v>
      </c>
      <c r="F43" s="73">
        <f t="shared" si="33"/>
        <v>0</v>
      </c>
      <c r="G43" s="73">
        <f t="shared" si="33"/>
        <v>0</v>
      </c>
      <c r="H43" s="73">
        <f t="shared" si="33"/>
        <v>0</v>
      </c>
      <c r="I43" s="73">
        <f t="shared" si="33"/>
        <v>9</v>
      </c>
      <c r="J43" s="73">
        <f t="shared" si="33"/>
        <v>84</v>
      </c>
      <c r="K43" s="62"/>
      <c r="L43" s="65"/>
      <c r="M43" s="61"/>
      <c r="N43" s="61"/>
      <c r="O43" s="61"/>
      <c r="P43" s="61"/>
      <c r="Q43" s="61"/>
      <c r="R43" s="61"/>
      <c r="S43" s="61"/>
      <c r="T43" s="61"/>
    </row>
    <row r="44" spans="1:20" ht="15" x14ac:dyDescent="0.25">
      <c r="A44" s="107" t="s">
        <v>47</v>
      </c>
      <c r="B44" s="107" t="s">
        <v>168</v>
      </c>
      <c r="C44" s="69" t="s">
        <v>118</v>
      </c>
      <c r="D44" s="21">
        <v>245</v>
      </c>
      <c r="E44" s="21">
        <v>13</v>
      </c>
      <c r="F44" s="21">
        <v>6</v>
      </c>
      <c r="G44" s="21">
        <v>16</v>
      </c>
      <c r="H44" s="21">
        <v>1</v>
      </c>
      <c r="I44" s="21">
        <v>96</v>
      </c>
      <c r="J44" s="72">
        <f t="shared" si="1"/>
        <v>377</v>
      </c>
      <c r="K44" s="62"/>
      <c r="L44" s="65"/>
      <c r="M44" s="61"/>
      <c r="N44" s="61"/>
      <c r="O44" s="61"/>
      <c r="P44" s="61"/>
      <c r="Q44" s="61"/>
      <c r="R44" s="61"/>
      <c r="S44" s="61"/>
      <c r="T44" s="61"/>
    </row>
    <row r="45" spans="1:20" ht="15" x14ac:dyDescent="0.25">
      <c r="A45" s="107"/>
      <c r="B45" s="107"/>
      <c r="C45" s="71" t="s">
        <v>131</v>
      </c>
      <c r="D45" s="21">
        <v>141</v>
      </c>
      <c r="E45" s="21">
        <v>13</v>
      </c>
      <c r="F45" s="21">
        <v>6</v>
      </c>
      <c r="G45" s="21">
        <v>16</v>
      </c>
      <c r="H45" s="21">
        <v>1</v>
      </c>
      <c r="I45" s="21">
        <v>83</v>
      </c>
      <c r="J45" s="72">
        <f t="shared" si="1"/>
        <v>260</v>
      </c>
      <c r="K45" s="62"/>
      <c r="L45" s="65"/>
      <c r="M45" s="61"/>
      <c r="N45" s="61"/>
      <c r="O45" s="61"/>
      <c r="P45" s="61"/>
      <c r="Q45" s="61"/>
      <c r="R45" s="61"/>
      <c r="S45" s="61"/>
      <c r="T45" s="61"/>
    </row>
    <row r="46" spans="1:20" ht="15" x14ac:dyDescent="0.25">
      <c r="A46" s="107"/>
      <c r="B46" s="107"/>
      <c r="C46" s="70" t="s">
        <v>119</v>
      </c>
      <c r="D46" s="73">
        <f t="shared" ref="D46:J46" si="34">D44-D45</f>
        <v>104</v>
      </c>
      <c r="E46" s="73">
        <f t="shared" si="34"/>
        <v>0</v>
      </c>
      <c r="F46" s="73">
        <f t="shared" si="34"/>
        <v>0</v>
      </c>
      <c r="G46" s="73">
        <f t="shared" si="34"/>
        <v>0</v>
      </c>
      <c r="H46" s="73">
        <f t="shared" si="34"/>
        <v>0</v>
      </c>
      <c r="I46" s="73">
        <f t="shared" si="34"/>
        <v>13</v>
      </c>
      <c r="J46" s="73">
        <f t="shared" si="34"/>
        <v>117</v>
      </c>
      <c r="K46" s="62"/>
      <c r="L46" s="62"/>
      <c r="M46" s="61"/>
      <c r="N46" s="61"/>
      <c r="O46" s="61"/>
      <c r="P46" s="61"/>
      <c r="Q46" s="61"/>
      <c r="R46" s="61"/>
      <c r="S46" s="61"/>
      <c r="T46" s="61"/>
    </row>
    <row r="47" spans="1:20" ht="15" x14ac:dyDescent="0.25">
      <c r="A47" s="107"/>
      <c r="B47" s="107" t="s">
        <v>132</v>
      </c>
      <c r="C47" s="69" t="s">
        <v>118</v>
      </c>
      <c r="D47" s="21">
        <v>174</v>
      </c>
      <c r="E47" s="21">
        <v>10</v>
      </c>
      <c r="F47" s="21">
        <v>1</v>
      </c>
      <c r="G47" s="21">
        <v>28</v>
      </c>
      <c r="H47" s="21">
        <v>2</v>
      </c>
      <c r="I47" s="21">
        <v>51</v>
      </c>
      <c r="J47" s="72">
        <f t="shared" si="1"/>
        <v>266</v>
      </c>
      <c r="K47" s="62"/>
      <c r="L47" s="62"/>
      <c r="M47" s="61"/>
      <c r="N47" s="61"/>
      <c r="O47" s="61"/>
      <c r="P47" s="61"/>
      <c r="Q47" s="61"/>
      <c r="R47" s="61"/>
      <c r="S47" s="61"/>
      <c r="T47" s="61"/>
    </row>
    <row r="48" spans="1:20" ht="15" x14ac:dyDescent="0.25">
      <c r="A48" s="107"/>
      <c r="B48" s="107"/>
      <c r="C48" s="71" t="s">
        <v>131</v>
      </c>
      <c r="D48" s="21">
        <v>99</v>
      </c>
      <c r="E48" s="21">
        <v>10</v>
      </c>
      <c r="F48" s="21">
        <v>1</v>
      </c>
      <c r="G48" s="21">
        <v>28</v>
      </c>
      <c r="H48" s="21">
        <v>2</v>
      </c>
      <c r="I48" s="21">
        <v>51</v>
      </c>
      <c r="J48" s="72">
        <f t="shared" si="1"/>
        <v>191</v>
      </c>
      <c r="K48" s="62"/>
      <c r="L48" s="62"/>
      <c r="M48" s="61"/>
      <c r="N48" s="61"/>
      <c r="O48" s="61"/>
      <c r="P48" s="61"/>
      <c r="Q48" s="61"/>
      <c r="R48" s="61"/>
      <c r="S48" s="61"/>
      <c r="T48" s="61"/>
    </row>
    <row r="49" spans="1:20" x14ac:dyDescent="0.2">
      <c r="A49" s="107"/>
      <c r="B49" s="107"/>
      <c r="C49" s="70" t="s">
        <v>119</v>
      </c>
      <c r="D49" s="73">
        <f t="shared" ref="D49:J49" si="35">D47-D48</f>
        <v>75</v>
      </c>
      <c r="E49" s="73">
        <f t="shared" si="35"/>
        <v>0</v>
      </c>
      <c r="F49" s="73">
        <f t="shared" si="35"/>
        <v>0</v>
      </c>
      <c r="G49" s="73">
        <f t="shared" si="35"/>
        <v>0</v>
      </c>
      <c r="H49" s="73">
        <f t="shared" si="35"/>
        <v>0</v>
      </c>
      <c r="I49" s="73">
        <f t="shared" si="35"/>
        <v>0</v>
      </c>
      <c r="J49" s="73">
        <f t="shared" si="35"/>
        <v>75</v>
      </c>
      <c r="K49" s="61"/>
      <c r="L49" s="61"/>
      <c r="M49" s="61"/>
      <c r="N49" s="61"/>
      <c r="O49" s="61"/>
      <c r="P49" s="61"/>
      <c r="Q49" s="61"/>
      <c r="R49" s="61"/>
      <c r="S49" s="61"/>
      <c r="T49" s="61"/>
    </row>
    <row r="50" spans="1:20" x14ac:dyDescent="0.2">
      <c r="A50" s="107" t="s">
        <v>48</v>
      </c>
      <c r="B50" s="107" t="s">
        <v>168</v>
      </c>
      <c r="C50" s="69" t="s">
        <v>118</v>
      </c>
      <c r="D50" s="21">
        <v>190</v>
      </c>
      <c r="E50" s="21">
        <v>12</v>
      </c>
      <c r="F50" s="21">
        <v>1</v>
      </c>
      <c r="G50" s="21">
        <v>13</v>
      </c>
      <c r="H50" s="21">
        <v>1</v>
      </c>
      <c r="I50" s="21">
        <v>83</v>
      </c>
      <c r="J50" s="72">
        <f t="shared" si="1"/>
        <v>300</v>
      </c>
      <c r="K50" s="61"/>
      <c r="L50" s="61"/>
      <c r="M50" s="61"/>
      <c r="N50" s="61"/>
      <c r="O50" s="61"/>
      <c r="P50" s="61"/>
      <c r="Q50" s="61"/>
      <c r="R50" s="61"/>
      <c r="S50" s="61"/>
      <c r="T50" s="61"/>
    </row>
    <row r="51" spans="1:20" x14ac:dyDescent="0.2">
      <c r="A51" s="107"/>
      <c r="B51" s="107"/>
      <c r="C51" s="71" t="s">
        <v>131</v>
      </c>
      <c r="D51" s="21">
        <v>130</v>
      </c>
      <c r="E51" s="21">
        <v>12</v>
      </c>
      <c r="F51" s="21">
        <v>1</v>
      </c>
      <c r="G51" s="21">
        <v>13</v>
      </c>
      <c r="H51" s="21">
        <v>1</v>
      </c>
      <c r="I51" s="21">
        <v>79</v>
      </c>
      <c r="J51" s="72">
        <f t="shared" si="1"/>
        <v>236</v>
      </c>
      <c r="K51" s="61"/>
      <c r="L51" s="61"/>
      <c r="M51" s="61"/>
      <c r="N51" s="61"/>
      <c r="O51" s="61"/>
      <c r="P51" s="61"/>
      <c r="Q51" s="61"/>
      <c r="R51" s="61"/>
      <c r="S51" s="61"/>
      <c r="T51" s="61"/>
    </row>
    <row r="52" spans="1:20" x14ac:dyDescent="0.2">
      <c r="A52" s="107"/>
      <c r="B52" s="107"/>
      <c r="C52" s="70" t="s">
        <v>119</v>
      </c>
      <c r="D52" s="73">
        <f t="shared" ref="D52:J52" si="36">D50-D51</f>
        <v>60</v>
      </c>
      <c r="E52" s="73">
        <f t="shared" si="36"/>
        <v>0</v>
      </c>
      <c r="F52" s="73">
        <f t="shared" si="36"/>
        <v>0</v>
      </c>
      <c r="G52" s="73">
        <f t="shared" si="36"/>
        <v>0</v>
      </c>
      <c r="H52" s="73">
        <f t="shared" si="36"/>
        <v>0</v>
      </c>
      <c r="I52" s="73">
        <f t="shared" si="36"/>
        <v>4</v>
      </c>
      <c r="J52" s="73">
        <f t="shared" si="36"/>
        <v>64</v>
      </c>
      <c r="K52" s="61"/>
      <c r="L52" s="61"/>
      <c r="M52" s="61"/>
      <c r="N52" s="61"/>
      <c r="O52" s="61"/>
      <c r="P52" s="61"/>
      <c r="Q52" s="61"/>
      <c r="R52" s="61"/>
      <c r="S52" s="61"/>
      <c r="T52" s="61"/>
    </row>
    <row r="53" spans="1:20" x14ac:dyDescent="0.2">
      <c r="A53" s="107"/>
      <c r="B53" s="107" t="s">
        <v>132</v>
      </c>
      <c r="C53" s="69" t="s">
        <v>118</v>
      </c>
      <c r="D53" s="21">
        <v>147</v>
      </c>
      <c r="E53" s="21">
        <v>10</v>
      </c>
      <c r="F53" s="21">
        <v>2</v>
      </c>
      <c r="G53" s="21">
        <v>20</v>
      </c>
      <c r="H53" s="21"/>
      <c r="I53" s="21">
        <v>68</v>
      </c>
      <c r="J53" s="72">
        <f t="shared" si="1"/>
        <v>247</v>
      </c>
      <c r="K53" s="61"/>
      <c r="L53" s="61"/>
      <c r="M53" s="61"/>
      <c r="N53" s="61"/>
      <c r="O53" s="61"/>
      <c r="P53" s="61"/>
      <c r="Q53" s="61"/>
      <c r="R53" s="61"/>
      <c r="S53" s="61"/>
      <c r="T53" s="61"/>
    </row>
    <row r="54" spans="1:20" x14ac:dyDescent="0.2">
      <c r="A54" s="107"/>
      <c r="B54" s="107"/>
      <c r="C54" s="71" t="s">
        <v>131</v>
      </c>
      <c r="D54" s="21">
        <v>83</v>
      </c>
      <c r="E54" s="21">
        <v>10</v>
      </c>
      <c r="F54" s="21">
        <v>2</v>
      </c>
      <c r="G54" s="21">
        <v>20</v>
      </c>
      <c r="H54" s="21"/>
      <c r="I54" s="21">
        <v>62</v>
      </c>
      <c r="J54" s="72">
        <f t="shared" si="1"/>
        <v>177</v>
      </c>
      <c r="K54" s="61"/>
      <c r="L54" s="61"/>
      <c r="M54" s="61"/>
      <c r="N54" s="61"/>
      <c r="O54" s="61"/>
      <c r="P54" s="61"/>
      <c r="Q54" s="61"/>
      <c r="R54" s="61"/>
      <c r="S54" s="61"/>
      <c r="T54" s="61"/>
    </row>
    <row r="55" spans="1:20" x14ac:dyDescent="0.2">
      <c r="A55" s="107"/>
      <c r="B55" s="107"/>
      <c r="C55" s="70" t="s">
        <v>119</v>
      </c>
      <c r="D55" s="73">
        <f t="shared" ref="D55:J55" si="37">D53-D54</f>
        <v>64</v>
      </c>
      <c r="E55" s="73">
        <f t="shared" si="37"/>
        <v>0</v>
      </c>
      <c r="F55" s="73">
        <f t="shared" si="37"/>
        <v>0</v>
      </c>
      <c r="G55" s="73">
        <f t="shared" si="37"/>
        <v>0</v>
      </c>
      <c r="H55" s="73">
        <f t="shared" si="37"/>
        <v>0</v>
      </c>
      <c r="I55" s="73">
        <f t="shared" si="37"/>
        <v>6</v>
      </c>
      <c r="J55" s="73">
        <f t="shared" si="37"/>
        <v>70</v>
      </c>
      <c r="K55" s="61"/>
      <c r="L55" s="61"/>
      <c r="M55" s="61"/>
      <c r="N55" s="61"/>
      <c r="O55" s="61"/>
      <c r="P55" s="61"/>
      <c r="Q55" s="61"/>
      <c r="R55" s="61"/>
      <c r="S55" s="61"/>
      <c r="T55" s="61"/>
    </row>
    <row r="56" spans="1:20" x14ac:dyDescent="0.2">
      <c r="A56" s="107" t="s">
        <v>114</v>
      </c>
      <c r="B56" s="107" t="s">
        <v>168</v>
      </c>
      <c r="C56" s="69" t="s">
        <v>118</v>
      </c>
      <c r="D56" s="21">
        <v>137</v>
      </c>
      <c r="E56" s="21">
        <v>5</v>
      </c>
      <c r="F56" s="21"/>
      <c r="G56" s="21">
        <v>4</v>
      </c>
      <c r="H56" s="21"/>
      <c r="I56" s="21">
        <v>56</v>
      </c>
      <c r="J56" s="72">
        <f t="shared" si="1"/>
        <v>202</v>
      </c>
      <c r="K56" s="61"/>
      <c r="L56" s="61"/>
      <c r="M56" s="61"/>
      <c r="N56" s="61"/>
      <c r="O56" s="61"/>
      <c r="P56" s="61"/>
      <c r="Q56" s="61"/>
      <c r="R56" s="61"/>
      <c r="S56" s="61"/>
      <c r="T56" s="61"/>
    </row>
    <row r="57" spans="1:20" x14ac:dyDescent="0.2">
      <c r="A57" s="107"/>
      <c r="B57" s="107"/>
      <c r="C57" s="71" t="s">
        <v>131</v>
      </c>
      <c r="D57" s="21">
        <v>90</v>
      </c>
      <c r="E57" s="21">
        <v>5</v>
      </c>
      <c r="F57" s="21"/>
      <c r="G57" s="21">
        <v>4</v>
      </c>
      <c r="H57" s="21"/>
      <c r="I57" s="21">
        <v>55</v>
      </c>
      <c r="J57" s="72">
        <f t="shared" si="1"/>
        <v>154</v>
      </c>
      <c r="K57" s="61"/>
      <c r="L57" s="61"/>
      <c r="M57" s="61"/>
      <c r="N57" s="61"/>
      <c r="O57" s="61"/>
      <c r="P57" s="61"/>
      <c r="Q57" s="61"/>
      <c r="R57" s="61"/>
      <c r="S57" s="61"/>
      <c r="T57" s="61"/>
    </row>
    <row r="58" spans="1:20" x14ac:dyDescent="0.2">
      <c r="A58" s="107"/>
      <c r="B58" s="107"/>
      <c r="C58" s="70" t="s">
        <v>119</v>
      </c>
      <c r="D58" s="73">
        <f t="shared" ref="D58:J58" si="38">D56-D57</f>
        <v>47</v>
      </c>
      <c r="E58" s="73">
        <f t="shared" si="38"/>
        <v>0</v>
      </c>
      <c r="F58" s="73">
        <f t="shared" si="38"/>
        <v>0</v>
      </c>
      <c r="G58" s="73">
        <f t="shared" si="38"/>
        <v>0</v>
      </c>
      <c r="H58" s="73">
        <f t="shared" si="38"/>
        <v>0</v>
      </c>
      <c r="I58" s="73">
        <f t="shared" si="38"/>
        <v>1</v>
      </c>
      <c r="J58" s="73">
        <f t="shared" si="38"/>
        <v>48</v>
      </c>
      <c r="K58" s="61"/>
      <c r="L58" s="61"/>
      <c r="M58" s="61"/>
      <c r="N58" s="61"/>
      <c r="O58" s="61"/>
      <c r="P58" s="61"/>
      <c r="Q58" s="61"/>
      <c r="R58" s="61"/>
      <c r="S58" s="61"/>
      <c r="T58" s="61"/>
    </row>
    <row r="59" spans="1:20" x14ac:dyDescent="0.2">
      <c r="A59" s="107"/>
      <c r="B59" s="107" t="s">
        <v>132</v>
      </c>
      <c r="C59" s="69" t="s">
        <v>118</v>
      </c>
      <c r="D59" s="21">
        <v>56</v>
      </c>
      <c r="E59" s="21">
        <v>3</v>
      </c>
      <c r="F59" s="21"/>
      <c r="G59" s="21">
        <v>13</v>
      </c>
      <c r="H59" s="21">
        <v>1</v>
      </c>
      <c r="I59" s="21">
        <v>23</v>
      </c>
      <c r="J59" s="72">
        <f t="shared" si="1"/>
        <v>96</v>
      </c>
      <c r="K59" s="61"/>
      <c r="L59" s="61"/>
      <c r="M59" s="61"/>
      <c r="N59" s="61"/>
      <c r="O59" s="61"/>
      <c r="P59" s="61"/>
      <c r="Q59" s="61"/>
      <c r="R59" s="61"/>
      <c r="S59" s="61"/>
      <c r="T59" s="61"/>
    </row>
    <row r="60" spans="1:20" x14ac:dyDescent="0.2">
      <c r="A60" s="107"/>
      <c r="B60" s="107"/>
      <c r="C60" s="71" t="s">
        <v>131</v>
      </c>
      <c r="D60" s="21">
        <v>36</v>
      </c>
      <c r="E60" s="21">
        <v>3</v>
      </c>
      <c r="F60" s="21"/>
      <c r="G60" s="21">
        <v>13</v>
      </c>
      <c r="H60" s="21">
        <v>1</v>
      </c>
      <c r="I60" s="21">
        <v>23</v>
      </c>
      <c r="J60" s="72">
        <f t="shared" si="1"/>
        <v>76</v>
      </c>
      <c r="K60" s="61"/>
      <c r="L60" s="61"/>
      <c r="M60" s="61"/>
      <c r="N60" s="61"/>
      <c r="O60" s="61"/>
      <c r="P60" s="61"/>
      <c r="Q60" s="61"/>
      <c r="R60" s="61"/>
      <c r="S60" s="61"/>
      <c r="T60" s="61"/>
    </row>
    <row r="61" spans="1:20" x14ac:dyDescent="0.2">
      <c r="A61" s="107"/>
      <c r="B61" s="107"/>
      <c r="C61" s="70" t="s">
        <v>119</v>
      </c>
      <c r="D61" s="73">
        <f t="shared" ref="D61:J61" si="39">D59-D60</f>
        <v>20</v>
      </c>
      <c r="E61" s="73">
        <f t="shared" si="39"/>
        <v>0</v>
      </c>
      <c r="F61" s="73">
        <f t="shared" si="39"/>
        <v>0</v>
      </c>
      <c r="G61" s="73">
        <f t="shared" si="39"/>
        <v>0</v>
      </c>
      <c r="H61" s="73">
        <f t="shared" si="39"/>
        <v>0</v>
      </c>
      <c r="I61" s="73">
        <f t="shared" si="39"/>
        <v>0</v>
      </c>
      <c r="J61" s="73">
        <f t="shared" si="39"/>
        <v>20</v>
      </c>
      <c r="K61" s="61"/>
      <c r="L61" s="61"/>
      <c r="M61" s="61"/>
      <c r="N61" s="61"/>
      <c r="O61" s="61"/>
      <c r="P61" s="61"/>
      <c r="Q61" s="61"/>
      <c r="R61" s="61"/>
      <c r="S61" s="61"/>
      <c r="T61" s="61"/>
    </row>
    <row r="62" spans="1:20" x14ac:dyDescent="0.2">
      <c r="A62" s="107" t="s">
        <v>50</v>
      </c>
      <c r="B62" s="107" t="s">
        <v>168</v>
      </c>
      <c r="C62" s="69" t="s">
        <v>118</v>
      </c>
      <c r="D62" s="21">
        <v>69</v>
      </c>
      <c r="E62" s="21">
        <v>1</v>
      </c>
      <c r="F62" s="21"/>
      <c r="G62" s="21">
        <v>1</v>
      </c>
      <c r="H62" s="21">
        <v>2</v>
      </c>
      <c r="I62" s="21">
        <v>13</v>
      </c>
      <c r="J62" s="72">
        <f t="shared" si="1"/>
        <v>86</v>
      </c>
      <c r="K62" s="61"/>
      <c r="L62" s="61"/>
      <c r="M62" s="61"/>
      <c r="N62" s="61"/>
      <c r="O62" s="61"/>
      <c r="P62" s="61"/>
      <c r="Q62" s="61"/>
      <c r="R62" s="61"/>
      <c r="S62" s="61"/>
      <c r="T62" s="61"/>
    </row>
    <row r="63" spans="1:20" x14ac:dyDescent="0.2">
      <c r="A63" s="107"/>
      <c r="B63" s="107"/>
      <c r="C63" s="71" t="s">
        <v>131</v>
      </c>
      <c r="D63" s="21">
        <v>40</v>
      </c>
      <c r="E63" s="21">
        <v>1</v>
      </c>
      <c r="F63" s="21"/>
      <c r="G63" s="21">
        <v>1</v>
      </c>
      <c r="H63" s="21">
        <v>2</v>
      </c>
      <c r="I63" s="21">
        <v>12</v>
      </c>
      <c r="J63" s="72">
        <f t="shared" si="1"/>
        <v>56</v>
      </c>
      <c r="K63" s="61"/>
      <c r="L63" s="61"/>
      <c r="M63" s="61"/>
      <c r="N63" s="61"/>
      <c r="O63" s="61"/>
      <c r="P63" s="61"/>
      <c r="Q63" s="61"/>
      <c r="R63" s="61"/>
      <c r="S63" s="61"/>
      <c r="T63" s="61"/>
    </row>
    <row r="64" spans="1:20" x14ac:dyDescent="0.2">
      <c r="A64" s="107"/>
      <c r="B64" s="107"/>
      <c r="C64" s="70" t="s">
        <v>119</v>
      </c>
      <c r="D64" s="73">
        <f t="shared" ref="D64:J64" si="40">D62-D63</f>
        <v>29</v>
      </c>
      <c r="E64" s="73">
        <f t="shared" si="40"/>
        <v>0</v>
      </c>
      <c r="F64" s="73">
        <f t="shared" si="40"/>
        <v>0</v>
      </c>
      <c r="G64" s="73">
        <f t="shared" si="40"/>
        <v>0</v>
      </c>
      <c r="H64" s="73">
        <f t="shared" si="40"/>
        <v>0</v>
      </c>
      <c r="I64" s="73">
        <f t="shared" si="40"/>
        <v>1</v>
      </c>
      <c r="J64" s="73">
        <f t="shared" si="40"/>
        <v>30</v>
      </c>
      <c r="K64" s="61"/>
      <c r="L64" s="61"/>
      <c r="M64" s="61"/>
      <c r="N64" s="61"/>
      <c r="O64" s="61"/>
      <c r="P64" s="61"/>
      <c r="Q64" s="61"/>
      <c r="R64" s="61"/>
      <c r="S64" s="61"/>
      <c r="T64" s="61"/>
    </row>
    <row r="65" spans="1:20" x14ac:dyDescent="0.2">
      <c r="A65" s="107"/>
      <c r="B65" s="107" t="s">
        <v>132</v>
      </c>
      <c r="C65" s="69" t="s">
        <v>118</v>
      </c>
      <c r="D65" s="21">
        <v>20</v>
      </c>
      <c r="E65" s="21"/>
      <c r="F65" s="21"/>
      <c r="G65" s="21">
        <v>4</v>
      </c>
      <c r="H65" s="21"/>
      <c r="I65" s="21">
        <v>7</v>
      </c>
      <c r="J65" s="72">
        <f t="shared" si="1"/>
        <v>31</v>
      </c>
      <c r="K65" s="61"/>
      <c r="L65" s="61"/>
      <c r="M65" s="61"/>
      <c r="N65" s="61"/>
      <c r="O65" s="61"/>
      <c r="P65" s="61"/>
      <c r="Q65" s="61"/>
      <c r="R65" s="61"/>
      <c r="S65" s="61"/>
      <c r="T65" s="61"/>
    </row>
    <row r="66" spans="1:20" x14ac:dyDescent="0.2">
      <c r="A66" s="107"/>
      <c r="B66" s="107"/>
      <c r="C66" s="71" t="s">
        <v>131</v>
      </c>
      <c r="D66" s="21">
        <v>15</v>
      </c>
      <c r="E66" s="21"/>
      <c r="F66" s="21"/>
      <c r="G66" s="21">
        <v>4</v>
      </c>
      <c r="H66" s="21"/>
      <c r="I66" s="21">
        <v>7</v>
      </c>
      <c r="J66" s="72">
        <f t="shared" si="1"/>
        <v>26</v>
      </c>
      <c r="K66" s="61"/>
      <c r="L66" s="61"/>
      <c r="M66" s="61"/>
      <c r="N66" s="61"/>
      <c r="O66" s="61"/>
      <c r="P66" s="61"/>
      <c r="Q66" s="61"/>
      <c r="R66" s="61"/>
      <c r="S66" s="61"/>
      <c r="T66" s="61"/>
    </row>
    <row r="67" spans="1:20" x14ac:dyDescent="0.2">
      <c r="A67" s="107"/>
      <c r="B67" s="107"/>
      <c r="C67" s="70" t="s">
        <v>119</v>
      </c>
      <c r="D67" s="73">
        <f t="shared" ref="D67:J67" si="41">D65-D66</f>
        <v>5</v>
      </c>
      <c r="E67" s="73">
        <f t="shared" si="41"/>
        <v>0</v>
      </c>
      <c r="F67" s="73">
        <f t="shared" si="41"/>
        <v>0</v>
      </c>
      <c r="G67" s="73">
        <f t="shared" si="41"/>
        <v>0</v>
      </c>
      <c r="H67" s="73">
        <f t="shared" si="41"/>
        <v>0</v>
      </c>
      <c r="I67" s="73">
        <f t="shared" si="41"/>
        <v>0</v>
      </c>
      <c r="J67" s="73">
        <f t="shared" si="41"/>
        <v>5</v>
      </c>
      <c r="K67" s="61"/>
      <c r="L67" s="61"/>
      <c r="M67" s="61"/>
      <c r="N67" s="61"/>
      <c r="O67" s="61"/>
      <c r="P67" s="61"/>
      <c r="Q67" s="61"/>
      <c r="R67" s="61"/>
      <c r="S67" s="61"/>
      <c r="T67" s="61"/>
    </row>
  </sheetData>
  <mergeCells count="44">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9" width="11.42578125" style="9"/>
    <col min="10" max="10" width="11.7109375" style="9" bestFit="1" customWidth="1"/>
    <col min="11" max="16384" width="11.42578125" style="9"/>
  </cols>
  <sheetData>
    <row r="1" spans="1:12" ht="15.75" x14ac:dyDescent="0.25">
      <c r="A1" s="12" t="s">
        <v>149</v>
      </c>
    </row>
    <row r="2" spans="1:12" ht="15.75" x14ac:dyDescent="0.25">
      <c r="A2" s="12"/>
    </row>
    <row r="3" spans="1:12" ht="15" x14ac:dyDescent="0.25">
      <c r="A3" s="105" t="s">
        <v>217</v>
      </c>
      <c r="B3" s="105"/>
      <c r="C3" s="105"/>
      <c r="D3" s="105"/>
      <c r="E3" s="105"/>
      <c r="F3" s="105"/>
      <c r="G3" s="105"/>
      <c r="H3" s="105"/>
      <c r="I3" s="105"/>
      <c r="J3" s="105"/>
      <c r="K3" s="105"/>
      <c r="L3" s="105"/>
    </row>
    <row r="4" spans="1:12" ht="15.75" x14ac:dyDescent="0.25">
      <c r="A4" s="12"/>
    </row>
    <row r="6" spans="1:12" x14ac:dyDescent="0.2">
      <c r="A6" s="103" t="s">
        <v>176</v>
      </c>
      <c r="B6" s="107" t="s">
        <v>148</v>
      </c>
      <c r="C6" s="107"/>
      <c r="D6" s="107"/>
      <c r="E6" s="107"/>
    </row>
    <row r="7" spans="1:12" x14ac:dyDescent="0.2">
      <c r="A7" s="125"/>
      <c r="B7" s="106" t="s">
        <v>218</v>
      </c>
      <c r="C7" s="106"/>
      <c r="D7" s="106" t="s">
        <v>138</v>
      </c>
      <c r="E7" s="106"/>
      <c r="F7" s="92"/>
      <c r="G7" s="65"/>
      <c r="H7" s="65"/>
      <c r="I7" s="65"/>
    </row>
    <row r="8" spans="1:12" x14ac:dyDescent="0.2">
      <c r="A8" s="104"/>
      <c r="B8" s="10" t="s">
        <v>139</v>
      </c>
      <c r="C8" s="10" t="s">
        <v>140</v>
      </c>
      <c r="D8" s="10" t="s">
        <v>139</v>
      </c>
      <c r="E8" s="10" t="s">
        <v>140</v>
      </c>
      <c r="F8" s="92"/>
      <c r="G8" s="87"/>
      <c r="H8" s="87"/>
      <c r="I8" s="87"/>
    </row>
    <row r="9" spans="1:12" s="61" customFormat="1" ht="25.5" x14ac:dyDescent="0.2">
      <c r="A9" s="85" t="s">
        <v>213</v>
      </c>
      <c r="B9" s="6">
        <v>17</v>
      </c>
      <c r="C9" s="19">
        <v>175518</v>
      </c>
      <c r="D9" s="80">
        <v>227</v>
      </c>
      <c r="E9" s="80">
        <v>10309653.060000001</v>
      </c>
      <c r="F9" s="92"/>
      <c r="G9" s="87"/>
      <c r="H9" s="87"/>
      <c r="I9" s="87"/>
    </row>
    <row r="10" spans="1:12" s="61" customFormat="1" ht="38.25" x14ac:dyDescent="0.2">
      <c r="A10" s="85" t="s">
        <v>214</v>
      </c>
      <c r="B10" s="6">
        <v>0</v>
      </c>
      <c r="C10" s="19">
        <v>0</v>
      </c>
      <c r="D10" s="80">
        <v>1</v>
      </c>
      <c r="E10" s="80">
        <v>36000</v>
      </c>
      <c r="F10" s="92"/>
      <c r="G10" s="87"/>
      <c r="H10" s="87"/>
      <c r="I10" s="87"/>
    </row>
    <row r="11" spans="1:12" s="61" customFormat="1" ht="38.25" x14ac:dyDescent="0.2">
      <c r="A11" s="85" t="s">
        <v>215</v>
      </c>
      <c r="B11" s="6">
        <v>0</v>
      </c>
      <c r="C11" s="19">
        <v>0</v>
      </c>
      <c r="D11" s="80">
        <v>2</v>
      </c>
      <c r="E11" s="80">
        <v>6010</v>
      </c>
      <c r="F11" s="92"/>
      <c r="G11" s="87"/>
      <c r="H11" s="87"/>
      <c r="I11" s="87"/>
    </row>
    <row r="12" spans="1:12" ht="25.5" x14ac:dyDescent="0.2">
      <c r="A12" s="85" t="s">
        <v>216</v>
      </c>
      <c r="B12" s="6">
        <v>1</v>
      </c>
      <c r="C12" s="19">
        <v>1500</v>
      </c>
      <c r="D12" s="80">
        <v>2</v>
      </c>
      <c r="E12" s="80">
        <v>3000</v>
      </c>
      <c r="F12" s="92"/>
      <c r="G12" s="87"/>
      <c r="H12" s="87"/>
      <c r="I12" s="87"/>
    </row>
    <row r="13" spans="1:12" x14ac:dyDescent="0.2">
      <c r="A13" s="7" t="s">
        <v>5</v>
      </c>
      <c r="B13" s="18">
        <f>SUM(B9:B12)</f>
        <v>18</v>
      </c>
      <c r="C13" s="20">
        <f>SUM(C9:C12)</f>
        <v>177018</v>
      </c>
      <c r="D13" s="18">
        <f>SUM(D9:D12)</f>
        <v>232</v>
      </c>
      <c r="E13" s="20">
        <f>SUM(E9:E12)</f>
        <v>10354663.060000001</v>
      </c>
      <c r="F13" s="92"/>
      <c r="G13" s="87"/>
      <c r="H13" s="87"/>
      <c r="I13" s="87"/>
    </row>
    <row r="14" spans="1:12" x14ac:dyDescent="0.2">
      <c r="B14" s="89"/>
      <c r="F14" s="87"/>
      <c r="G14" s="87"/>
      <c r="H14" s="87"/>
      <c r="I14" s="87"/>
    </row>
    <row r="15" spans="1:12" ht="12.75" customHeight="1" x14ac:dyDescent="0.2">
      <c r="A15" s="101" t="s">
        <v>220</v>
      </c>
      <c r="B15" s="101"/>
      <c r="C15" s="101"/>
      <c r="D15" s="101"/>
      <c r="E15" s="101"/>
      <c r="F15" s="101"/>
      <c r="G15" s="101"/>
      <c r="H15" s="101"/>
      <c r="I15" s="101"/>
      <c r="J15" s="101"/>
      <c r="K15" s="89"/>
    </row>
    <row r="16" spans="1:12" x14ac:dyDescent="0.2">
      <c r="A16" s="101"/>
      <c r="B16" s="101"/>
      <c r="C16" s="101"/>
      <c r="D16" s="101"/>
      <c r="E16" s="101"/>
      <c r="F16" s="101"/>
      <c r="G16" s="101"/>
      <c r="H16" s="101"/>
      <c r="I16" s="101"/>
      <c r="J16" s="101"/>
      <c r="K16" s="89"/>
    </row>
    <row r="17" spans="1:22" x14ac:dyDescent="0.2">
      <c r="B17" s="89"/>
    </row>
    <row r="19" spans="1:22" ht="15" customHeight="1" x14ac:dyDescent="0.25">
      <c r="A19" s="105" t="s">
        <v>221</v>
      </c>
      <c r="B19" s="105"/>
      <c r="C19" s="105"/>
      <c r="D19" s="105"/>
      <c r="E19" s="105"/>
      <c r="F19" s="105"/>
      <c r="G19" s="105"/>
      <c r="H19" s="105"/>
      <c r="I19" s="105"/>
      <c r="J19" s="105"/>
      <c r="K19" s="105"/>
    </row>
    <row r="20" spans="1:22" ht="12.75" customHeight="1" x14ac:dyDescent="0.25">
      <c r="A20" s="45"/>
      <c r="B20" s="45"/>
      <c r="C20" s="45"/>
      <c r="D20" s="45"/>
      <c r="E20" s="45"/>
      <c r="F20" s="45"/>
      <c r="G20" s="45"/>
      <c r="H20" s="45"/>
      <c r="I20" s="45"/>
      <c r="J20" s="45"/>
    </row>
    <row r="21" spans="1:22" ht="15" x14ac:dyDescent="0.25">
      <c r="B21" s="88"/>
    </row>
    <row r="23" spans="1:22" x14ac:dyDescent="0.2">
      <c r="A23" s="122" t="s">
        <v>147</v>
      </c>
      <c r="B23" s="123"/>
      <c r="C23" s="123"/>
      <c r="D23" s="123"/>
      <c r="E23" s="123"/>
      <c r="F23" s="123"/>
      <c r="G23" s="123"/>
      <c r="H23" s="123"/>
      <c r="I23" s="123"/>
      <c r="J23" s="124"/>
    </row>
    <row r="24" spans="1:22" x14ac:dyDescent="0.2">
      <c r="A24" s="6"/>
      <c r="B24" s="90"/>
      <c r="C24" s="7" t="s">
        <v>36</v>
      </c>
      <c r="D24" s="7" t="s">
        <v>37</v>
      </c>
      <c r="E24" s="7" t="s">
        <v>142</v>
      </c>
      <c r="F24" s="7" t="s">
        <v>143</v>
      </c>
      <c r="G24" s="7" t="s">
        <v>144</v>
      </c>
      <c r="H24" s="7" t="s">
        <v>145</v>
      </c>
      <c r="I24" s="7" t="s">
        <v>146</v>
      </c>
      <c r="J24" s="7" t="s">
        <v>39</v>
      </c>
    </row>
    <row r="25" spans="1:22" x14ac:dyDescent="0.2">
      <c r="A25" s="121" t="s">
        <v>218</v>
      </c>
      <c r="B25" s="15" t="s">
        <v>141</v>
      </c>
      <c r="C25" s="6">
        <v>0</v>
      </c>
      <c r="D25" s="6">
        <v>0</v>
      </c>
      <c r="E25" s="6">
        <v>0</v>
      </c>
      <c r="F25" s="6">
        <v>7</v>
      </c>
      <c r="G25" s="6">
        <v>5</v>
      </c>
      <c r="H25" s="6">
        <v>1</v>
      </c>
      <c r="I25" s="6">
        <v>2</v>
      </c>
      <c r="J25" s="6">
        <v>3</v>
      </c>
    </row>
    <row r="26" spans="1:22" x14ac:dyDescent="0.2">
      <c r="A26" s="121"/>
      <c r="B26" s="15" t="s">
        <v>140</v>
      </c>
      <c r="C26" s="19">
        <v>0</v>
      </c>
      <c r="D26" s="19">
        <v>0</v>
      </c>
      <c r="E26" s="19">
        <v>0</v>
      </c>
      <c r="F26" s="19">
        <v>118006</v>
      </c>
      <c r="G26" s="19">
        <v>42006</v>
      </c>
      <c r="H26" s="19">
        <v>3500</v>
      </c>
      <c r="I26" s="19">
        <v>4500</v>
      </c>
      <c r="J26" s="19">
        <v>9006</v>
      </c>
    </row>
    <row r="27" spans="1:22" x14ac:dyDescent="0.2">
      <c r="A27" s="108" t="s">
        <v>138</v>
      </c>
      <c r="B27" s="15" t="s">
        <v>141</v>
      </c>
      <c r="C27" s="6">
        <v>12</v>
      </c>
      <c r="D27" s="6">
        <v>3</v>
      </c>
      <c r="E27" s="6">
        <v>4</v>
      </c>
      <c r="F27" s="6">
        <v>35</v>
      </c>
      <c r="G27" s="6">
        <v>56</v>
      </c>
      <c r="H27" s="6">
        <v>24</v>
      </c>
      <c r="I27" s="6">
        <v>8</v>
      </c>
      <c r="J27" s="6">
        <v>90</v>
      </c>
    </row>
    <row r="28" spans="1:22" x14ac:dyDescent="0.2">
      <c r="A28" s="108"/>
      <c r="B28" s="15" t="s">
        <v>140</v>
      </c>
      <c r="C28" s="19">
        <v>5086152.9399999995</v>
      </c>
      <c r="D28" s="19">
        <v>9000</v>
      </c>
      <c r="E28" s="19">
        <v>39000</v>
      </c>
      <c r="F28" s="19">
        <v>2125682</v>
      </c>
      <c r="G28" s="19">
        <v>416044</v>
      </c>
      <c r="H28" s="19">
        <v>349375.12</v>
      </c>
      <c r="I28" s="19">
        <v>24610</v>
      </c>
      <c r="J28" s="19">
        <v>2304799</v>
      </c>
    </row>
    <row r="30" spans="1:22" ht="12.75" customHeight="1" x14ac:dyDescent="0.2">
      <c r="A30" s="101" t="s">
        <v>219</v>
      </c>
      <c r="B30" s="101"/>
      <c r="C30" s="101"/>
      <c r="D30" s="101"/>
      <c r="E30" s="101"/>
      <c r="F30" s="101"/>
      <c r="G30" s="101"/>
      <c r="H30" s="101"/>
      <c r="I30" s="101"/>
      <c r="J30" s="101"/>
    </row>
    <row r="31" spans="1:22" x14ac:dyDescent="0.2">
      <c r="A31" s="101"/>
      <c r="B31" s="101"/>
      <c r="C31" s="101"/>
      <c r="D31" s="101"/>
      <c r="E31" s="101"/>
      <c r="F31" s="101"/>
      <c r="G31" s="101"/>
      <c r="H31" s="101"/>
      <c r="I31" s="101"/>
      <c r="J31" s="101"/>
    </row>
    <row r="32" spans="1:22" ht="15" customHeight="1" x14ac:dyDescent="0.2">
      <c r="B32" s="87"/>
      <c r="C32" s="87"/>
      <c r="D32" s="87"/>
      <c r="E32" s="87"/>
      <c r="F32" s="87"/>
      <c r="G32" s="87"/>
      <c r="H32" s="87"/>
      <c r="I32" s="87"/>
      <c r="J32" s="87"/>
      <c r="K32" s="87"/>
      <c r="L32" s="95"/>
      <c r="M32" s="95"/>
      <c r="N32" s="65"/>
      <c r="O32" s="65"/>
      <c r="P32" s="65"/>
      <c r="Q32" s="65"/>
      <c r="R32" s="65"/>
      <c r="S32" s="65"/>
      <c r="T32" s="65"/>
      <c r="U32" s="65"/>
      <c r="V32" s="65"/>
    </row>
    <row r="33" spans="2:22" x14ac:dyDescent="0.2">
      <c r="B33" s="87"/>
      <c r="C33" s="87"/>
      <c r="D33" s="87"/>
      <c r="E33" s="87"/>
      <c r="F33" s="87"/>
      <c r="G33" s="87"/>
      <c r="H33" s="87"/>
      <c r="I33" s="87"/>
      <c r="J33" s="87"/>
      <c r="K33" s="87"/>
      <c r="L33" s="95"/>
      <c r="M33" s="95"/>
      <c r="N33" s="65"/>
      <c r="O33" s="65"/>
      <c r="P33" s="65"/>
      <c r="Q33" s="65"/>
      <c r="R33" s="65"/>
      <c r="S33" s="65"/>
      <c r="T33" s="65"/>
      <c r="U33" s="65"/>
      <c r="V33" s="65"/>
    </row>
    <row r="34" spans="2:22" x14ac:dyDescent="0.2">
      <c r="B34" s="87"/>
      <c r="C34" s="87"/>
      <c r="D34" s="87"/>
      <c r="E34" s="87"/>
      <c r="F34" s="87"/>
      <c r="G34" s="87"/>
      <c r="H34" s="87"/>
      <c r="I34" s="87"/>
      <c r="J34" s="87"/>
      <c r="K34" s="87"/>
      <c r="L34" s="95"/>
      <c r="M34" s="95"/>
      <c r="N34" s="65"/>
      <c r="O34" s="65"/>
      <c r="P34" s="65"/>
      <c r="Q34" s="65"/>
      <c r="R34" s="65"/>
      <c r="S34" s="65"/>
      <c r="T34" s="65"/>
      <c r="U34" s="65"/>
      <c r="V34" s="65"/>
    </row>
    <row r="35" spans="2:22" x14ac:dyDescent="0.2">
      <c r="B35" s="87"/>
      <c r="C35" s="87"/>
      <c r="D35" s="87"/>
      <c r="E35" s="87"/>
      <c r="F35" s="87"/>
      <c r="G35" s="87"/>
      <c r="H35" s="87"/>
      <c r="I35" s="87"/>
      <c r="J35" s="87"/>
      <c r="K35" s="87"/>
      <c r="L35" s="95"/>
      <c r="M35" s="95"/>
      <c r="N35" s="65"/>
      <c r="O35" s="65"/>
      <c r="P35" s="65"/>
      <c r="Q35" s="65"/>
      <c r="R35" s="65"/>
      <c r="S35" s="65"/>
      <c r="T35" s="65"/>
      <c r="U35" s="65"/>
      <c r="V35" s="65"/>
    </row>
    <row r="36" spans="2:22" x14ac:dyDescent="0.2">
      <c r="B36" s="87"/>
      <c r="C36" s="87"/>
      <c r="D36" s="87"/>
      <c r="E36" s="87"/>
      <c r="F36" s="87"/>
      <c r="G36" s="87"/>
      <c r="H36" s="87"/>
      <c r="I36" s="87"/>
      <c r="J36" s="87"/>
      <c r="K36" s="87"/>
      <c r="L36" s="95"/>
      <c r="M36" s="95"/>
      <c r="N36" s="65"/>
      <c r="O36" s="65"/>
      <c r="P36" s="65"/>
      <c r="Q36" s="65"/>
      <c r="R36" s="65"/>
      <c r="S36" s="65"/>
      <c r="T36" s="65"/>
      <c r="U36" s="65"/>
      <c r="V36" s="65"/>
    </row>
    <row r="37" spans="2:22" x14ac:dyDescent="0.2">
      <c r="B37" s="87"/>
      <c r="C37" s="87"/>
      <c r="D37" s="87"/>
      <c r="E37" s="87"/>
      <c r="F37" s="87"/>
      <c r="G37" s="87"/>
      <c r="H37" s="87"/>
      <c r="I37" s="87"/>
      <c r="J37" s="87"/>
      <c r="K37" s="87"/>
      <c r="L37" s="95"/>
      <c r="M37" s="95"/>
      <c r="N37" s="65"/>
      <c r="O37" s="65"/>
      <c r="P37" s="65"/>
      <c r="Q37" s="65"/>
      <c r="R37" s="65"/>
      <c r="S37" s="65"/>
      <c r="T37" s="65"/>
      <c r="U37" s="65"/>
      <c r="V37" s="65"/>
    </row>
    <row r="38" spans="2:22" x14ac:dyDescent="0.2">
      <c r="B38" s="95"/>
      <c r="C38" s="95"/>
      <c r="D38" s="95"/>
      <c r="E38" s="95"/>
      <c r="F38" s="95"/>
      <c r="G38" s="95"/>
      <c r="H38" s="95"/>
      <c r="I38" s="95"/>
      <c r="J38" s="95"/>
      <c r="K38" s="95"/>
      <c r="L38" s="95"/>
      <c r="M38" s="95"/>
      <c r="N38" s="65"/>
      <c r="O38" s="65"/>
      <c r="P38" s="65"/>
      <c r="Q38" s="65"/>
      <c r="R38" s="65"/>
      <c r="S38" s="65"/>
      <c r="T38" s="65"/>
      <c r="U38" s="65"/>
      <c r="V38" s="65"/>
    </row>
    <row r="39" spans="2:22" x14ac:dyDescent="0.2">
      <c r="B39" s="95"/>
      <c r="C39" s="95"/>
      <c r="D39" s="95"/>
      <c r="E39" s="95"/>
      <c r="F39" s="95"/>
      <c r="G39" s="95"/>
      <c r="H39" s="95"/>
      <c r="I39" s="95"/>
      <c r="J39" s="95"/>
      <c r="K39" s="95"/>
      <c r="L39" s="65"/>
      <c r="M39" s="65"/>
      <c r="N39" s="65"/>
      <c r="O39" s="65"/>
      <c r="P39" s="65"/>
      <c r="Q39" s="65"/>
      <c r="R39" s="65"/>
      <c r="S39" s="65"/>
      <c r="T39" s="65"/>
      <c r="U39" s="65"/>
      <c r="V39" s="65"/>
    </row>
    <row r="40" spans="2:22" x14ac:dyDescent="0.2">
      <c r="B40" s="95"/>
      <c r="C40" s="95"/>
      <c r="D40" s="95"/>
      <c r="E40" s="95"/>
      <c r="F40" s="95"/>
      <c r="G40" s="95"/>
      <c r="H40" s="95"/>
      <c r="I40" s="95"/>
      <c r="J40" s="95"/>
      <c r="K40" s="95"/>
      <c r="L40" s="65"/>
      <c r="M40" s="65"/>
      <c r="N40" s="65"/>
      <c r="O40" s="65"/>
      <c r="P40" s="65"/>
      <c r="Q40" s="65"/>
      <c r="R40" s="65"/>
      <c r="S40" s="65"/>
      <c r="T40" s="65"/>
      <c r="U40" s="65"/>
      <c r="V40" s="65"/>
    </row>
    <row r="41" spans="2:22" x14ac:dyDescent="0.2">
      <c r="B41" s="65"/>
      <c r="C41" s="65"/>
      <c r="D41" s="65"/>
      <c r="E41" s="65"/>
      <c r="F41" s="65"/>
      <c r="G41" s="65"/>
      <c r="H41" s="65"/>
      <c r="I41" s="65"/>
      <c r="J41" s="65"/>
      <c r="K41" s="65"/>
      <c r="L41" s="65"/>
      <c r="M41" s="65"/>
      <c r="N41" s="65"/>
      <c r="O41" s="65"/>
      <c r="P41" s="65"/>
      <c r="Q41" s="65"/>
      <c r="R41" s="65"/>
      <c r="S41" s="65"/>
      <c r="T41" s="65"/>
      <c r="U41" s="65"/>
      <c r="V41" s="65"/>
    </row>
    <row r="42" spans="2:22" x14ac:dyDescent="0.2">
      <c r="B42" s="65"/>
    </row>
  </sheetData>
  <mergeCells count="11">
    <mergeCell ref="A30:J31"/>
    <mergeCell ref="A19:K19"/>
    <mergeCell ref="A3:L3"/>
    <mergeCell ref="B7:C7"/>
    <mergeCell ref="D7:E7"/>
    <mergeCell ref="B6:E6"/>
    <mergeCell ref="A25:A26"/>
    <mergeCell ref="A27:A28"/>
    <mergeCell ref="A23:J23"/>
    <mergeCell ref="A6:A8"/>
    <mergeCell ref="A15:J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183</v>
      </c>
      <c r="B1" s="9"/>
      <c r="C1" s="9"/>
      <c r="D1" s="9"/>
      <c r="E1" s="9"/>
      <c r="F1" s="9"/>
      <c r="G1" s="9"/>
    </row>
    <row r="2" spans="1:7" ht="15.75" x14ac:dyDescent="0.25">
      <c r="A2" s="12"/>
      <c r="B2" s="9"/>
      <c r="C2" s="9"/>
      <c r="D2" s="9"/>
      <c r="E2" s="9"/>
      <c r="F2" s="9"/>
      <c r="G2" s="9"/>
    </row>
    <row r="3" spans="1:7" x14ac:dyDescent="0.25">
      <c r="A3" s="99" t="s">
        <v>222</v>
      </c>
      <c r="B3" s="99"/>
      <c r="C3" s="99"/>
      <c r="D3" s="99"/>
      <c r="E3" s="99"/>
      <c r="F3" s="99"/>
      <c r="G3" s="99"/>
    </row>
    <row r="4" spans="1:7" x14ac:dyDescent="0.25">
      <c r="A4" s="99"/>
      <c r="B4" s="99"/>
      <c r="C4" s="99"/>
      <c r="D4" s="99"/>
      <c r="E4" s="99"/>
      <c r="F4" s="99"/>
      <c r="G4" s="99"/>
    </row>
    <row r="5" spans="1:7" ht="15.75" x14ac:dyDescent="0.25">
      <c r="A5" s="12"/>
      <c r="B5" s="9"/>
      <c r="C5" s="9"/>
      <c r="D5" s="9"/>
      <c r="E5" s="9"/>
      <c r="F5" s="9"/>
      <c r="G5" s="9"/>
    </row>
    <row r="6" spans="1:7" ht="15.75" x14ac:dyDescent="0.25">
      <c r="A6" s="5"/>
      <c r="B6" s="113" t="s">
        <v>218</v>
      </c>
      <c r="C6" s="113"/>
      <c r="D6" s="9"/>
      <c r="E6" s="9"/>
      <c r="F6" s="9"/>
      <c r="G6" s="9"/>
    </row>
    <row r="7" spans="1:7" ht="25.5" x14ac:dyDescent="0.25">
      <c r="A7" s="6"/>
      <c r="B7" s="48" t="s">
        <v>184</v>
      </c>
      <c r="C7" s="49" t="s">
        <v>185</v>
      </c>
      <c r="D7" s="9"/>
      <c r="E7" s="9"/>
      <c r="F7" s="9"/>
      <c r="G7" s="9"/>
    </row>
    <row r="8" spans="1:7" x14ac:dyDescent="0.25">
      <c r="A8" s="63" t="s">
        <v>186</v>
      </c>
      <c r="B8" s="80">
        <v>47845</v>
      </c>
      <c r="C8" s="81">
        <f>B8/$B$12</f>
        <v>0.80677525967894237</v>
      </c>
      <c r="D8" s="9"/>
      <c r="E8" s="9"/>
      <c r="F8" s="9"/>
      <c r="G8" s="9"/>
    </row>
    <row r="9" spans="1:7" x14ac:dyDescent="0.25">
      <c r="A9" s="63" t="s">
        <v>187</v>
      </c>
      <c r="B9" s="80">
        <v>1604</v>
      </c>
      <c r="C9" s="81">
        <f>B9/$B$12</f>
        <v>2.7047079455011468E-2</v>
      </c>
      <c r="D9" s="9"/>
      <c r="E9" s="9"/>
      <c r="F9" s="9"/>
      <c r="G9" s="9"/>
    </row>
    <row r="10" spans="1:7" x14ac:dyDescent="0.25">
      <c r="A10" s="63" t="s">
        <v>188</v>
      </c>
      <c r="B10" s="80">
        <v>1388</v>
      </c>
      <c r="C10" s="81">
        <f>B10/$B$12</f>
        <v>2.3404829353837853E-2</v>
      </c>
      <c r="D10" s="9"/>
      <c r="E10" s="9"/>
      <c r="F10" s="9"/>
      <c r="G10" s="9"/>
    </row>
    <row r="11" spans="1:7" x14ac:dyDescent="0.25">
      <c r="A11" s="63" t="s">
        <v>189</v>
      </c>
      <c r="B11" s="80">
        <v>8467</v>
      </c>
      <c r="C11" s="81">
        <f>B11/$B$12</f>
        <v>0.14277283151220829</v>
      </c>
      <c r="D11" s="9"/>
      <c r="E11" s="9"/>
      <c r="F11" s="9"/>
      <c r="G11" s="9"/>
    </row>
    <row r="12" spans="1:7" x14ac:dyDescent="0.25">
      <c r="A12" s="63" t="s">
        <v>5</v>
      </c>
      <c r="B12" s="80">
        <f>SUM(B8:B11)</f>
        <v>59304</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101" t="s">
        <v>223</v>
      </c>
      <c r="B27" s="101"/>
      <c r="C27" s="101"/>
      <c r="D27" s="101"/>
      <c r="E27" s="101"/>
      <c r="F27" s="101"/>
      <c r="G27" s="9"/>
    </row>
    <row r="28" spans="1:7" x14ac:dyDescent="0.25">
      <c r="A28" s="101"/>
      <c r="B28" s="101"/>
      <c r="C28" s="101"/>
      <c r="D28" s="101"/>
      <c r="E28" s="101"/>
      <c r="F28" s="101"/>
      <c r="G28" s="9"/>
    </row>
    <row r="29" spans="1:7" x14ac:dyDescent="0.25">
      <c r="A29" s="101"/>
      <c r="B29" s="101"/>
      <c r="C29" s="101"/>
      <c r="D29" s="101"/>
      <c r="E29" s="101"/>
      <c r="F29" s="101"/>
      <c r="G29" s="9"/>
    </row>
    <row r="30" spans="1:7" x14ac:dyDescent="0.25">
      <c r="A30" s="47"/>
      <c r="B30" s="47"/>
      <c r="C30" s="47"/>
      <c r="D30" s="47"/>
      <c r="E30" s="47"/>
      <c r="F30" s="47"/>
      <c r="G30" s="9"/>
    </row>
    <row r="31" spans="1:7" x14ac:dyDescent="0.25">
      <c r="A31" s="47"/>
      <c r="B31" s="47"/>
      <c r="C31" s="47"/>
      <c r="D31" s="47"/>
      <c r="E31" s="47"/>
      <c r="F31" s="47"/>
      <c r="G31" s="9"/>
    </row>
    <row r="32" spans="1:7" ht="15" customHeight="1" x14ac:dyDescent="0.25">
      <c r="A32" s="129" t="s">
        <v>224</v>
      </c>
      <c r="B32" s="129"/>
      <c r="C32" s="129"/>
      <c r="D32" s="129"/>
      <c r="E32" s="129"/>
      <c r="F32" s="129"/>
      <c r="G32" s="129"/>
    </row>
    <row r="33" spans="1:22" x14ac:dyDescent="0.25">
      <c r="A33" s="129"/>
      <c r="B33" s="129"/>
      <c r="C33" s="129"/>
      <c r="D33" s="129"/>
      <c r="E33" s="129"/>
      <c r="F33" s="129"/>
      <c r="G33" s="129"/>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30" t="s">
        <v>218</v>
      </c>
      <c r="B36" s="130"/>
      <c r="C36" s="130"/>
      <c r="D36" s="130"/>
      <c r="E36" s="130"/>
      <c r="F36" s="130"/>
      <c r="G36" s="130"/>
      <c r="H36" s="130"/>
      <c r="I36" s="130"/>
      <c r="J36" s="130"/>
      <c r="K36" s="130"/>
      <c r="L36" s="130"/>
      <c r="M36" s="130"/>
      <c r="N36" s="130"/>
      <c r="O36" s="130"/>
      <c r="P36" s="130"/>
      <c r="Q36" s="130"/>
      <c r="R36" s="130"/>
      <c r="S36" s="130"/>
      <c r="T36" s="130"/>
      <c r="U36" s="130"/>
      <c r="V36" s="130"/>
    </row>
    <row r="37" spans="1:22" x14ac:dyDescent="0.25">
      <c r="A37" s="131"/>
      <c r="B37" s="126" t="s">
        <v>186</v>
      </c>
      <c r="C37" s="127"/>
      <c r="D37" s="128"/>
      <c r="E37" s="126" t="s">
        <v>190</v>
      </c>
      <c r="F37" s="127"/>
      <c r="G37" s="128"/>
      <c r="H37" s="126" t="s">
        <v>191</v>
      </c>
      <c r="I37" s="127"/>
      <c r="J37" s="128"/>
      <c r="K37" s="126" t="s">
        <v>192</v>
      </c>
      <c r="L37" s="127"/>
      <c r="M37" s="128"/>
      <c r="N37" s="126" t="s">
        <v>193</v>
      </c>
      <c r="O37" s="127"/>
      <c r="P37" s="128"/>
      <c r="Q37" s="126" t="s">
        <v>194</v>
      </c>
      <c r="R37" s="127"/>
      <c r="S37" s="128"/>
      <c r="T37" s="126" t="s">
        <v>195</v>
      </c>
      <c r="U37" s="127"/>
      <c r="V37" s="128"/>
    </row>
    <row r="38" spans="1:22" ht="60" x14ac:dyDescent="0.25">
      <c r="A38" s="132"/>
      <c r="B38" s="53" t="s">
        <v>196</v>
      </c>
      <c r="C38" s="53" t="s">
        <v>212</v>
      </c>
      <c r="D38" s="53" t="s">
        <v>197</v>
      </c>
      <c r="E38" s="53" t="s">
        <v>196</v>
      </c>
      <c r="F38" s="53" t="s">
        <v>212</v>
      </c>
      <c r="G38" s="53" t="s">
        <v>197</v>
      </c>
      <c r="H38" s="53" t="s">
        <v>196</v>
      </c>
      <c r="I38" s="53" t="s">
        <v>212</v>
      </c>
      <c r="J38" s="53" t="s">
        <v>197</v>
      </c>
      <c r="K38" s="53" t="s">
        <v>196</v>
      </c>
      <c r="L38" s="53" t="s">
        <v>212</v>
      </c>
      <c r="M38" s="53" t="s">
        <v>197</v>
      </c>
      <c r="N38" s="53" t="s">
        <v>196</v>
      </c>
      <c r="O38" s="53" t="s">
        <v>212</v>
      </c>
      <c r="P38" s="53" t="s">
        <v>197</v>
      </c>
      <c r="Q38" s="53" t="s">
        <v>196</v>
      </c>
      <c r="R38" s="53" t="s">
        <v>212</v>
      </c>
      <c r="S38" s="53" t="s">
        <v>197</v>
      </c>
      <c r="T38" s="53" t="s">
        <v>196</v>
      </c>
      <c r="U38" s="53" t="s">
        <v>212</v>
      </c>
      <c r="V38" s="53" t="s">
        <v>197</v>
      </c>
    </row>
    <row r="39" spans="1:22" x14ac:dyDescent="0.25">
      <c r="A39" s="50" t="s">
        <v>198</v>
      </c>
      <c r="B39" s="51">
        <f>B8</f>
        <v>47845</v>
      </c>
      <c r="C39" s="91">
        <v>100606</v>
      </c>
      <c r="D39" s="54">
        <f>B39/C39</f>
        <v>0.47556805757111903</v>
      </c>
      <c r="E39" s="51">
        <f>B9</f>
        <v>1604</v>
      </c>
      <c r="F39" s="91">
        <v>100606</v>
      </c>
      <c r="G39" s="54">
        <f>E39/F39</f>
        <v>1.5943383098423553E-2</v>
      </c>
      <c r="H39" s="51">
        <f>B10</f>
        <v>1388</v>
      </c>
      <c r="I39" s="91">
        <v>100606</v>
      </c>
      <c r="J39" s="54">
        <f>H39/I39</f>
        <v>1.3796393853249309E-2</v>
      </c>
      <c r="K39" s="51">
        <f>B11</f>
        <v>8467</v>
      </c>
      <c r="L39" s="91">
        <v>100606</v>
      </c>
      <c r="M39" s="54">
        <f>K39/L39</f>
        <v>8.4159990457825573E-2</v>
      </c>
      <c r="N39" s="51">
        <v>0</v>
      </c>
      <c r="O39" s="91">
        <v>100606</v>
      </c>
      <c r="P39" s="54">
        <f>N39/O39</f>
        <v>0</v>
      </c>
      <c r="Q39" s="51">
        <v>0</v>
      </c>
      <c r="R39" s="91">
        <v>100606</v>
      </c>
      <c r="S39" s="54">
        <f>Q39/R39</f>
        <v>0</v>
      </c>
      <c r="T39" s="51">
        <f>B39+E39+H39+K39+N39+Q39</f>
        <v>59304</v>
      </c>
      <c r="U39" s="91">
        <v>100606</v>
      </c>
      <c r="V39" s="54">
        <f>T39/U39</f>
        <v>0.58946782498061745</v>
      </c>
    </row>
    <row r="40" spans="1:22" x14ac:dyDescent="0.25">
      <c r="A40" s="50" t="s">
        <v>199</v>
      </c>
      <c r="B40" s="51">
        <v>150831</v>
      </c>
      <c r="C40" s="91">
        <v>448727</v>
      </c>
      <c r="D40" s="54">
        <f>B40/C40</f>
        <v>0.33613087690288307</v>
      </c>
      <c r="E40" s="51">
        <v>40228</v>
      </c>
      <c r="F40" s="91">
        <v>448727</v>
      </c>
      <c r="G40" s="54">
        <f>E40/F40</f>
        <v>8.9649163076881935E-2</v>
      </c>
      <c r="H40" s="51">
        <v>2920</v>
      </c>
      <c r="I40" s="91">
        <v>448727</v>
      </c>
      <c r="J40" s="54">
        <f>H40/I40</f>
        <v>6.5072973099456911E-3</v>
      </c>
      <c r="K40" s="51">
        <v>48292</v>
      </c>
      <c r="L40" s="91">
        <v>448727</v>
      </c>
      <c r="M40" s="54">
        <f>K40/L40</f>
        <v>0.10762000057941688</v>
      </c>
      <c r="N40" s="51">
        <v>0</v>
      </c>
      <c r="O40" s="91">
        <v>448727</v>
      </c>
      <c r="P40" s="54">
        <f>N40/O40</f>
        <v>0</v>
      </c>
      <c r="Q40" s="51">
        <v>0</v>
      </c>
      <c r="R40" s="91">
        <v>448727</v>
      </c>
      <c r="S40" s="54">
        <f>Q40/R40</f>
        <v>0</v>
      </c>
      <c r="T40" s="51">
        <f>B40+E40+H40+K40+N40+Q40</f>
        <v>242271</v>
      </c>
      <c r="U40" s="91">
        <v>448727</v>
      </c>
      <c r="V40" s="54">
        <f>T40/U40</f>
        <v>0.53990733786912759</v>
      </c>
    </row>
    <row r="41" spans="1:22" x14ac:dyDescent="0.25">
      <c r="A41" s="50" t="s">
        <v>200</v>
      </c>
      <c r="B41" s="51">
        <v>86761</v>
      </c>
      <c r="C41" s="91">
        <v>259656</v>
      </c>
      <c r="D41" s="54">
        <f>B41/C41</f>
        <v>0.33413824444649842</v>
      </c>
      <c r="E41" s="51">
        <v>19945</v>
      </c>
      <c r="F41" s="91">
        <v>259656</v>
      </c>
      <c r="G41" s="54">
        <f>E41/F41</f>
        <v>7.6813168191761413E-2</v>
      </c>
      <c r="H41" s="51">
        <v>2105</v>
      </c>
      <c r="I41" s="91">
        <v>259656</v>
      </c>
      <c r="J41" s="54">
        <f>H41/I41</f>
        <v>8.1068798718304212E-3</v>
      </c>
      <c r="K41" s="51">
        <v>31142</v>
      </c>
      <c r="L41" s="91">
        <v>259656</v>
      </c>
      <c r="M41" s="54">
        <f>K41/L41</f>
        <v>0.11993560711094679</v>
      </c>
      <c r="N41" s="51">
        <v>0</v>
      </c>
      <c r="O41" s="91">
        <v>259656</v>
      </c>
      <c r="P41" s="54">
        <f>N41/O41</f>
        <v>0</v>
      </c>
      <c r="Q41" s="51">
        <v>0</v>
      </c>
      <c r="R41" s="91">
        <v>259656</v>
      </c>
      <c r="S41" s="54">
        <f>Q41/R41</f>
        <v>0</v>
      </c>
      <c r="T41" s="51">
        <f>B41+E41+H41+K41+N41+Q41</f>
        <v>139953</v>
      </c>
      <c r="U41" s="91">
        <v>259656</v>
      </c>
      <c r="V41" s="54">
        <f>T41/U41</f>
        <v>0.53899389962103705</v>
      </c>
    </row>
    <row r="42" spans="1:22" x14ac:dyDescent="0.25">
      <c r="A42" s="50" t="s">
        <v>201</v>
      </c>
      <c r="B42" s="51">
        <f>B40+B41</f>
        <v>237592</v>
      </c>
      <c r="C42" s="91">
        <v>708383</v>
      </c>
      <c r="D42" s="54">
        <f>B42/C42</f>
        <v>0.33540048250734417</v>
      </c>
      <c r="E42" s="51">
        <f>E40+E41</f>
        <v>60173</v>
      </c>
      <c r="F42" s="91">
        <v>708383</v>
      </c>
      <c r="G42" s="54">
        <f>E42/F42</f>
        <v>8.4944161562318696E-2</v>
      </c>
      <c r="H42" s="51">
        <f>H40+H41</f>
        <v>5025</v>
      </c>
      <c r="I42" s="91">
        <v>708383</v>
      </c>
      <c r="J42" s="54">
        <f>H42/I42</f>
        <v>7.0936202590971267E-3</v>
      </c>
      <c r="K42" s="51">
        <f>K40+K41</f>
        <v>79434</v>
      </c>
      <c r="L42" s="91">
        <v>708383</v>
      </c>
      <c r="M42" s="54">
        <f>K42/L42</f>
        <v>0.11213425505693954</v>
      </c>
      <c r="N42" s="51">
        <f>N40+N41</f>
        <v>0</v>
      </c>
      <c r="O42" s="91">
        <v>708383</v>
      </c>
      <c r="P42" s="54">
        <f>N42/O42</f>
        <v>0</v>
      </c>
      <c r="Q42" s="51">
        <f>Q40+Q41</f>
        <v>0</v>
      </c>
      <c r="R42" s="91">
        <v>708383</v>
      </c>
      <c r="S42" s="54">
        <f>Q42/R42</f>
        <v>0</v>
      </c>
      <c r="T42" s="51">
        <f>B42+E42+H42+K42+N42+Q42</f>
        <v>382224</v>
      </c>
      <c r="U42" s="91">
        <v>708383</v>
      </c>
      <c r="V42" s="54">
        <f>T42/U42</f>
        <v>0.5395725193856995</v>
      </c>
    </row>
    <row r="43" spans="1:22" x14ac:dyDescent="0.25">
      <c r="A43" s="50" t="s">
        <v>202</v>
      </c>
      <c r="B43" s="51">
        <v>13850570</v>
      </c>
      <c r="C43" s="91">
        <v>30456106</v>
      </c>
      <c r="D43" s="54">
        <f>B43/C43</f>
        <v>0.45477153251305336</v>
      </c>
      <c r="E43" s="51">
        <v>799271</v>
      </c>
      <c r="F43" s="91">
        <v>30456106</v>
      </c>
      <c r="G43" s="54">
        <f>E43/F43</f>
        <v>2.6243374645465181E-2</v>
      </c>
      <c r="H43" s="51">
        <v>418964</v>
      </c>
      <c r="I43" s="91">
        <v>30456106</v>
      </c>
      <c r="J43" s="54">
        <f>H43/I43</f>
        <v>1.3756321967095858E-2</v>
      </c>
      <c r="K43" s="51">
        <v>3200314</v>
      </c>
      <c r="L43" s="91">
        <v>30456106</v>
      </c>
      <c r="M43" s="54">
        <f>K43/L43</f>
        <v>0.10507955284894267</v>
      </c>
      <c r="N43" s="51">
        <v>59579</v>
      </c>
      <c r="O43" s="91">
        <v>30456106</v>
      </c>
      <c r="P43" s="54">
        <f>N43/O43</f>
        <v>1.9562251326548444E-3</v>
      </c>
      <c r="Q43" s="51">
        <v>2409</v>
      </c>
      <c r="R43" s="91">
        <v>30456106</v>
      </c>
      <c r="S43" s="54">
        <f>Q43/R43</f>
        <v>7.9097439442849329E-5</v>
      </c>
      <c r="T43" s="51">
        <f>B43+E43+H43+K43+N43+Q43</f>
        <v>18331107</v>
      </c>
      <c r="U43" s="91">
        <v>30456106</v>
      </c>
      <c r="V43" s="54">
        <f>T43/U43</f>
        <v>0.60188610454665481</v>
      </c>
    </row>
    <row r="45" spans="1:22" x14ac:dyDescent="0.25">
      <c r="H45" s="94"/>
      <c r="I45" s="93"/>
    </row>
    <row r="46" spans="1:22" x14ac:dyDescent="0.25">
      <c r="H46" s="94"/>
      <c r="I46" s="93"/>
      <c r="L46" s="93"/>
    </row>
    <row r="47" spans="1:22" x14ac:dyDescent="0.25">
      <c r="I47" s="93"/>
      <c r="L47" s="93"/>
      <c r="M47">
        <f>23+14</f>
        <v>37</v>
      </c>
    </row>
    <row r="62" spans="1:5" x14ac:dyDescent="0.25">
      <c r="A62" s="101" t="s">
        <v>225</v>
      </c>
      <c r="B62" s="102"/>
      <c r="C62" s="102"/>
      <c r="D62" s="102"/>
      <c r="E62" s="102"/>
    </row>
    <row r="63" spans="1:5" x14ac:dyDescent="0.25">
      <c r="A63" s="102"/>
      <c r="B63" s="102"/>
      <c r="C63" s="102"/>
      <c r="D63" s="102"/>
      <c r="E63" s="102"/>
    </row>
    <row r="64" spans="1:5" x14ac:dyDescent="0.25">
      <c r="A64" s="102"/>
      <c r="B64" s="102"/>
      <c r="C64" s="102"/>
      <c r="D64" s="102"/>
      <c r="E64" s="102"/>
    </row>
    <row r="65" spans="1:5" x14ac:dyDescent="0.25">
      <c r="A65" s="102"/>
      <c r="B65" s="102"/>
      <c r="C65" s="102"/>
      <c r="D65" s="102"/>
      <c r="E65" s="102"/>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2018-04-23T10:09:23Z</dcterms:modified>
</cp:coreProperties>
</file>