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0020" windowHeight="4635"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<sst xmlns="http://schemas.openxmlformats.org/spreadsheetml/2006/main" count="664" uniqueCount="289">
  <si>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</si>
  <si>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</si>
  <si>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</si>
  <si>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</si>
  <si>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</si>
  <si>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</si>
  <si>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</si>
  <si>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</si>
  <si>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</si>
  <si>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</si>
  <si>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</si>
  <si>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</si>
  <si>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</si>
  <si>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</si>
  <si>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</si>
  <si>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</si>
  <si>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</si>
  <si>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</si>
  <si>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</si>
  <si>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</si>
  <si>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</si>
  <si>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</si>
  <si>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</si>
  <si>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</si>
  <si>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</si>
  <si>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</si>
  <si>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</si>
  <si>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</si>
  <si>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Nº de Contrataciones</t>
  </si>
  <si>
    <t>Nº de Personas Contratadas</t>
  </si>
  <si>
    <t>Diferencia Contratos - Personas Contratadas</t>
  </si>
  <si>
    <t>Agricultura</t>
  </si>
  <si>
    <t>Industria</t>
  </si>
  <si>
    <t>Servicios</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</si>
  <si>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</si>
  <si>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</si>
  <si>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</si>
  <si>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</si>
  <si>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</si>
  <si>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</si>
  <si>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</si>
  <si>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</si>
  <si>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</si>
  <si>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</si>
  <si>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</si>
  <si>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</si>
  <si>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</si>
  <si>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</si>
  <si>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</si>
  <si>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</si>
  <si>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</si>
  <si>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</si>
  <si>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</si>
  <si>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</si>
  <si>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</si>
  <si>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</si>
  <si>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</si>
  <si>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</si>
  <si>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</si>
  <si>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</si>
  <si>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</si>
  <si>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</si>
  <si>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</si>
  <si>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</si>
  <si>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</si>
  <si>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</si>
  <si>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</si>
  <si>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</si>
  <si>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</si>
  <si>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</si>
  <si>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</si>
  <si>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</si>
  <si>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</si>
  <si>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</si>
  <si>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</si>
  <si>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</si>
  <si>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</si>
  <si>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</si>
  <si>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</si>
  <si>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</si>
  <si>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</si>
  <si>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</si>
  <si>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</si>
  <si>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</si>
  <si>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</si>
  <si>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</si>
  <si>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</si>
  <si>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</si>
  <si>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</si>
  <si>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</si>
  <si>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</si>
  <si>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</si>
  <si>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</si>
  <si>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</si>
  <si>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</si>
  <si>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</si>
  <si>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</si>
  <si>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</si>
  <si>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</si>
  <si>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</si>
  <si>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</si>
  <si>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</si>
  <si>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</si>
  <si>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</si>
  <si>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</si>
  <si>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</si>
  <si>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</si>
  <si>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</si>
  <si>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</si>
  <si>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</si>
  <si>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</si>
  <si>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</si>
  <si>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</si>
  <si>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</si>
  <si>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</si>
  <si>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</si>
  <si>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</si>
  <si>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</si>
  <si>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</si>
  <si>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E.S.O. </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</si>
  <si>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</si>
  <si>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</si>
  <si>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</si>
  <si>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</si>
  <si>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</si>
  <si>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</si>
  <si>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</si>
  <si>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</si>
  <si>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</si>
  <si>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</si>
  <si>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</si>
  <si>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</si>
  <si>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</si>
  <si>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</si>
  <si>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</si>
  <si>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</si>
  <si>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</si>
  <si>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</si>
  <si>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</si>
  <si>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</si>
  <si>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</si>
  <si>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</si>
  <si>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</si>
  <si>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</si>
  <si>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</si>
  <si>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</si>
  <si>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</si>
  <si>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</si>
  <si>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</si>
  <si>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</si>
  <si>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</si>
  <si>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</si>
  <si>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</si>
  <si>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</si>
  <si>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</si>
  <si>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</si>
  <si>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</si>
  <si>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</si>
  <si>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</si>
  <si>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</si>
  <si>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</si>
  <si>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</si>
  <si>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</si>
  <si>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</si>
  <si>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</si>
  <si>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</si>
  <si>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</si>
  <si>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</si>
  <si>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</si>
  <si>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</si>
  <si>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</si>
  <si>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</si>
  <si>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</si>
  <si>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</si>
  <si>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</si>
  <si>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</si>
  <si>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</si>
  <si>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</si>
  <si>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</si>
  <si>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</si>
  <si>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Agrícola</t>
  </si>
  <si>
    <t>Régimen del Hogar</t>
  </si>
  <si>
    <t>Régimen Autónomo</t>
  </si>
  <si>
    <t>Régimen del Mar</t>
  </si>
  <si>
    <t>Régimen del Carbón</t>
  </si>
  <si>
    <t>Régimen Total</t>
  </si>
  <si>
    <t>Afiliación a la Seg. Social</t>
  </si>
  <si>
    <t>% en relación con la PEEA</t>
  </si>
  <si>
    <t>Ciudad de Badajoz</t>
  </si>
  <si>
    <t>Provincia Badajoz</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</si>
  <si>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</si>
  <si>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</si>
  <si>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</si>
  <si>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</si>
  <si>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</si>
  <si>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</si>
  <si>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</si>
  <si>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GRADO</t>
  </si>
  <si>
    <t>MÁSTERES Y DOCTORADO</t>
  </si>
  <si>
    <t>Total Grados</t>
  </si>
  <si>
    <t>PEEA 1.1.2016</t>
  </si>
  <si>
    <t>Sociedad Limitada</t>
  </si>
  <si>
    <t xml:space="preserve">Sociedad Laboral Limitada </t>
  </si>
  <si>
    <t>Sociedad Limitada Personal</t>
  </si>
  <si>
    <t>Sociedad Civil Profesional</t>
  </si>
  <si>
    <t>Nº  de Constituciones Societarias en Junio de 2017 según BORME disgregado por tipo de Sociedad, Número y Capital</t>
  </si>
  <si>
    <t>JUNIO / 2017</t>
  </si>
  <si>
    <t xml:space="preserve">Sociedades constituidas e importe de su capital social en la ciudad de Badajoz en el mes de Junio de 2017 y acumulado anual. Distribución por tipos societarios. </t>
  </si>
  <si>
    <t>Nº  de Constituciones Societarias en Junio de 2017 según BORME disgregado por Sector de Actividad, Número y Capital</t>
  </si>
  <si>
    <t>Sociedades constituidas e importe de su capital social en la ciudad de Badajoz en el mes de Junio de 2017. Distribución por sectores de actividad económica.</t>
  </si>
  <si>
    <t>Nº de Afiliaciones según Regìmenes en la Seguridad Social en Junio de 2017 en la ciudad de Badajoz por regímenes de afiliación.</t>
  </si>
  <si>
    <r>
      <t xml:space="preserve">Procentaje de Afiliaciónes en la Seguridad Social por regímenes de afiliación en base al total de afiliaciones en el último día laborable de cada mes en la ciudad de Badajoz en Junio de 2017. </t>
    </r>
    <r>
      <rPr>
        <b/>
        <sz val="10"/>
        <color indexed="8"/>
        <rFont val="Arial"/>
        <family val="2"/>
      </rPr>
      <t>Fuente:</t>
    </r>
    <r>
      <rPr>
        <sz val="10"/>
        <color indexed="8"/>
        <rFont val="Arial"/>
        <family val="2"/>
      </rPr>
      <t xml:space="preserve"> Elaboración propia a partir de datos de la Seguridad Social.</t>
    </r>
  </si>
  <si>
    <t>Nº de Afiliaciones según Regìmenes en la Seguridad Social en Junio de 2017 en relación con la PEEA</t>
  </si>
  <si>
    <r>
      <t xml:space="preserve">Procentaje de Afiliaciónes en la Seguridad Social en la ciudad de Badajoz, Provincias de Badajoz y Cáceres, Extremadura y España en en el último día laborable de cada mes en relación con la PEEA de cada zona de referencia en Junio de 2017. </t>
    </r>
    <r>
      <rPr>
        <b/>
        <sz val="10"/>
        <color theme="1"/>
        <rFont val="Arial"/>
        <family val="2"/>
      </rPr>
      <t>Fuente:</t>
    </r>
    <r>
      <rPr>
        <sz val="10"/>
        <color theme="1"/>
        <rFont val="Arial"/>
        <family val="2"/>
      </rPr>
      <t xml:space="preserve"> Elaboración propia a partir de datos de la Seguridad Social.</t>
    </r>
  </si>
  <si>
    <t>Nº de Contratos y Personas Contratadas en Junio de 2017 disgregado por Intervalos de Edad y Sexo.</t>
  </si>
  <si>
    <r>
      <t xml:space="preserve">Porcentaje de personas contratadas por sexos y edad en relación con el total de personas contratadas en la ciudad de Badajoz en Junio de 2017. </t>
    </r>
    <r>
      <rPr>
        <b/>
        <sz val="10"/>
        <color theme="1"/>
        <rFont val="Arial"/>
        <family val="2"/>
      </rPr>
      <t>Fuente:</t>
    </r>
    <r>
      <rPr>
        <sz val="10"/>
        <color theme="1"/>
        <rFont val="Arial"/>
        <family val="2"/>
      </rPr>
      <t xml:space="preserve"> Elaboración propia a partir de datos del Observatorio del Empleo del SEXPE</t>
    </r>
  </si>
  <si>
    <t>Nº de Contratos y Personas Contratadas en Junio de 2017 disgregado por Niveles de Estudios y Sexo</t>
  </si>
  <si>
    <r>
      <t xml:space="preserve">Porcentaje de hombres y mujeres contratadas por niveles de estudios en la ciudad de Badajoz en Junio de 2017. </t>
    </r>
    <r>
      <rPr>
        <b/>
        <sz val="10"/>
        <color theme="1"/>
        <rFont val="Arial"/>
        <family val="2"/>
      </rPr>
      <t>Fuente:</t>
    </r>
    <r>
      <rPr>
        <sz val="10"/>
        <color theme="1"/>
        <rFont val="Arial"/>
        <family val="2"/>
      </rPr>
      <t xml:space="preserve"> Elaboración propia a partir de datos del Observatorio del Empleo del SEXPE</t>
    </r>
  </si>
  <si>
    <t>Nº de Personas Contratadas en Junio de 2017 disgregado por Nivel de Estudios, Intervalo de Edad y Sexo.</t>
  </si>
  <si>
    <r>
      <t xml:space="preserve">Número de personas contratadas por grupos de edad y niveles de estudio en la ciudad de Badajoz en Junio de 2017. </t>
    </r>
    <r>
      <rPr>
        <b/>
        <sz val="10"/>
        <color theme="1"/>
        <rFont val="Arial"/>
        <family val="2"/>
      </rPr>
      <t>Fuente:</t>
    </r>
    <r>
      <rPr>
        <sz val="10"/>
        <color theme="1"/>
        <rFont val="Arial"/>
        <family val="2"/>
      </rPr>
      <t xml:space="preserve"> Elaboración propia a partir de datos del Observatorio del Empleo del SEXPE</t>
    </r>
  </si>
  <si>
    <t xml:space="preserve">Nº de Contratatos y Personas Contratadas en Junio de 2017 disgregado por Sectores de Actividad </t>
  </si>
  <si>
    <r>
      <t xml:space="preserve">Porcentaje de personas contratadas por sectores de actividad en la ciudad de Badajoz en Junio de 2017. </t>
    </r>
    <r>
      <rPr>
        <b/>
        <sz val="10"/>
        <color theme="1"/>
        <rFont val="Arial"/>
        <family val="2"/>
      </rPr>
      <t>Fuente:</t>
    </r>
    <r>
      <rPr>
        <sz val="10"/>
        <color theme="1"/>
        <rFont val="Arial"/>
        <family val="2"/>
      </rPr>
      <t xml:space="preserve"> Elaboración propia a partir de datos del Observatorio del Empleo del SEXPE</t>
    </r>
  </si>
  <si>
    <t>Nº de Personas Contratadas en Junio de 2016 disgregadas por Sectores de Actividad, Intervalo de Edad y Sexo</t>
  </si>
  <si>
    <r>
      <t xml:space="preserve">Nº de personas contratadas por grupos de edad y sectores de actividad en la ciudad de Badajoz en Junio de 2017. </t>
    </r>
    <r>
      <rPr>
        <b/>
        <sz val="10"/>
        <color theme="1"/>
        <rFont val="Arial"/>
        <family val="2"/>
      </rPr>
      <t>Fuente</t>
    </r>
    <r>
      <rPr>
        <sz val="10"/>
        <color theme="1"/>
        <rFont val="Arial"/>
        <family val="2"/>
      </rPr>
      <t>: Elaboración propia a partir de datos del Observatorio del Empleo del SEXPE</t>
    </r>
  </si>
  <si>
    <t>Las 40 Ocupaciones más contratadas (Nº de Contratatos y Nº de Personas Contratadas) en Junio de 2017 disgregado por Sexo</t>
  </si>
  <si>
    <t>Las 40 Ocupaciones más contratadas (Nº de Personas Contratadas) en Junio de 2017 disgregado por Intervalo de Edad y Sexo</t>
  </si>
  <si>
    <t>Las 40 Ocupaciones más contratadas (Nº de Personas Contratadas) en Junio de 2017 disgregado por Sexo y su representatividad sobre el total de contratación.</t>
  </si>
  <si>
    <t>Nº de Personas Contratadas en Junio de 2017 disgregado por duración del contrato y Nivel de Estudios</t>
  </si>
  <si>
    <r>
      <t xml:space="preserve">Nº de personas contratadas por duración de los contratos y niveles de estudios en la ciudad de Badajoz en Junio de 2017. </t>
    </r>
    <r>
      <rPr>
        <b/>
        <sz val="10"/>
        <color theme="1"/>
        <rFont val="Arial"/>
        <family val="2"/>
      </rPr>
      <t>Fuente:</t>
    </r>
    <r>
      <rPr>
        <sz val="10"/>
        <color theme="1"/>
        <rFont val="Arial"/>
        <family val="2"/>
      </rPr>
      <t xml:space="preserve"> Elaboración propia a partir de datos del Observatorio del Empleo del SEXPE</t>
    </r>
  </si>
  <si>
    <t>Nº de Contratos y de Personas Contratadas  en Junio de 2017 disgregado por Intervalo de Edad, Sexo y Duración del Contrato</t>
  </si>
  <si>
    <t>Primaria</t>
  </si>
  <si>
    <t>F.P.G.M.</t>
  </si>
  <si>
    <t>F.P.G.S.</t>
  </si>
  <si>
    <t>Master y Ddos</t>
  </si>
  <si>
    <t>Bto</t>
  </si>
  <si>
    <t>Total Master y Ddo</t>
  </si>
  <si>
    <t>Total FP GS</t>
  </si>
  <si>
    <t>Total FP GM</t>
  </si>
  <si>
    <t>Total Bto</t>
  </si>
  <si>
    <t>Totales ESO</t>
  </si>
  <si>
    <t>Total Primaria</t>
  </si>
  <si>
    <t>Construccion</t>
  </si>
  <si>
    <t>Admon. Publica y Defensa</t>
  </si>
  <si>
    <t>Peones agrícolas (excepto en huertas, invernaderos, viveros y jardines)</t>
  </si>
  <si>
    <t>Camareros asalariados</t>
  </si>
  <si>
    <t>Personal de limpieza de oficinas, hoteles y otros establecimientos similares</t>
  </si>
  <si>
    <t>Vendedores en tiendas y almacenes</t>
  </si>
  <si>
    <t>Ayudantes de cocina</t>
  </si>
  <si>
    <t>Monitores de actividades recreativas y de entretenimiento</t>
  </si>
  <si>
    <t>Empleados de servicios de correos (excepto empleados de mostrador)</t>
  </si>
  <si>
    <t>Peones de las industrias manufactureras</t>
  </si>
  <si>
    <t>Compositores, músicos y cantantes</t>
  </si>
  <si>
    <t>Cocineros asalariados</t>
  </si>
  <si>
    <t>Albañiles</t>
  </si>
  <si>
    <t>Bañistas-socorristas</t>
  </si>
  <si>
    <t>Empleados administrativos con tareas de atención al público no clasificados bajo otros epígrafes</t>
  </si>
  <si>
    <t>Auxiliares de vigilante de seguridad y similares no habilitados para ir armados</t>
  </si>
  <si>
    <t>Peones agrícolas en huertas, invernaderos, viveros y jardines</t>
  </si>
  <si>
    <t>Conductores asalariados de camiones</t>
  </si>
  <si>
    <t>Vigilantes de seguridad y similares habilitados para ir armados</t>
  </si>
  <si>
    <t>Azafatos de tierra</t>
  </si>
  <si>
    <t>Conductores de autobuses y tranvías</t>
  </si>
  <si>
    <t>Conductores asalariados de automóviles, taxis y furgonetas</t>
  </si>
  <si>
    <t>Trabajadores de los cuidados personales a domicilio</t>
  </si>
  <si>
    <t>Otras ocupaciones elementales</t>
  </si>
  <si>
    <t>Peones del transporte de mercancías y descargadores</t>
  </si>
  <si>
    <t>Técnicos de grabación audiovisual</t>
  </si>
  <si>
    <t>Trabajadores de servicios personales no clasificados bajo otros epígrafes</t>
  </si>
  <si>
    <t>Cajeros y taquilleros (excepto bancos)</t>
  </si>
  <si>
    <t>Otro personal de limpieza</t>
  </si>
  <si>
    <t>Teleoperadores</t>
  </si>
  <si>
    <t>Empleados administrativos sin tareas de atención al público no clasificados bajo otros epígrafes</t>
  </si>
  <si>
    <t>Oficiales, operarios y artesanos de otros oficios no clasificados bajo otros epígrafes</t>
  </si>
  <si>
    <t>Peluqueros</t>
  </si>
  <si>
    <t>Cuidadores de niños en guarderías y centros educativos</t>
  </si>
  <si>
    <t>Peones agropecuarios</t>
  </si>
  <si>
    <t>Promotores de venta</t>
  </si>
  <si>
    <t>Trabajadores cualificados en actividades agrícolas (excepto en huertas, invernaderos, viveros y jardines)</t>
  </si>
  <si>
    <t>Trabajadores de los cuidados a las personas en servicios de salud no clasificados bajo otros epígrafes</t>
  </si>
  <si>
    <t>Barrenderos y afines</t>
  </si>
  <si>
    <t>Trabajadores cualificados en actividades forestales y del medio natural</t>
  </si>
  <si>
    <t>Operadores de maquinaria agrícola móvil</t>
  </si>
  <si>
    <t>Auxiliares de enfermería de atención primaria</t>
  </si>
  <si>
    <t xml:space="preserve">Master y Ddo </t>
  </si>
  <si>
    <t>Regimen General</t>
  </si>
  <si>
    <t>Regimen Agrario</t>
  </si>
  <si>
    <t>Regimen Hogar</t>
  </si>
  <si>
    <t>Regimen Autonomos</t>
  </si>
  <si>
    <t>Provincia Caceres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</si>
</sst>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2">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sz val="11"/>
      <color rgb="FF000000"/>
      <name val="Arial"/>
      <family val="2"/>
    </font>
    <font>
      <sz val="9"/>
      <name val="Adobe Gothic Std B"/>
      <family val="2"/>
    </font>
    <font>
      <sz val="9"/>
      <color theme="1" tint="0.25"/>
      <name val="Adobe Gothic Std B"/>
      <family val="2"/>
    </font>
    <font>
      <sz val="9"/>
      <color theme="1" tint="0.35"/>
      <name val="Adobe Gothic Std B"/>
      <family val="2"/>
    </font>
    <font>
      <sz val="9"/>
      <color rgb="FF000000"/>
      <name val="Adobe Gothic Std B"/>
      <family val="2"/>
    </font>
    <font>
      <sz val="8"/>
      <color theme="1" tint="0.35"/>
      <name val="Adobe Gothic Std B"/>
      <family val="2"/>
    </font>
    <font>
      <sz val="11"/>
      <name val="Adobe Gothic Std B"/>
      <family val="2"/>
    </font>
    <font>
      <sz val="9"/>
      <color theme="1" tint="0.5"/>
      <name val="Adobe Gothic Std B"/>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3">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32">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0" fontId="2" fillId="0" borderId="0" xfId="0" applyFont="1" applyBorder="1" applyAlignment="1">
      <alignment/>
    </xf>
    <xf numFmtId="0" fontId="8" fillId="0" borderId="0" xfId="0" applyFont="1" applyAlignment="1">
      <alignment horizontal="left" wrapText="1"/>
    </xf>
    <xf numFmtId="0" fontId="2" fillId="0" borderId="0" xfId="0" applyFont="1" applyAlignment="1">
      <alignment horizontal="left" wrapText="1"/>
    </xf>
    <xf numFmtId="0" fontId="3" fillId="0" borderId="1" xfId="0" applyFont="1" applyBorder="1" applyAlignment="1">
      <alignment horizontal="center"/>
    </xf>
    <xf numFmtId="3" fontId="14" fillId="0" borderId="1" xfId="0" applyNumberFormat="1" applyFont="1" applyFill="1" applyBorder="1"/>
    <xf numFmtId="0" fontId="2" fillId="0" borderId="6" xfId="0" applyFont="1" applyBorder="1" applyAlignment="1">
      <alignment/>
    </xf>
    <xf numFmtId="3" fontId="14" fillId="0" borderId="0" xfId="0" applyNumberFormat="1" applyFont="1" applyFill="1" applyBorder="1"/>
    <xf numFmtId="3" fontId="10" fillId="0" borderId="0" xfId="0" applyNumberFormat="1" applyFont="1" applyFill="1" applyBorder="1"/>
    <xf numFmtId="0" fontId="2" fillId="0" borderId="0" xfId="0" applyFont="1" applyAlignment="1">
      <alignment wrapText="1"/>
    </xf>
    <xf numFmtId="3" fontId="0" fillId="0" borderId="0" xfId="0" applyNumberFormat="1"/>
    <xf numFmtId="3" fontId="1" fillId="0" borderId="1" xfId="0" applyNumberFormat="1" applyFont="1" applyFill="1" applyBorder="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4" fillId="0" borderId="1" xfId="0" applyNumberFormat="1" applyFont="1" applyBorder="1" applyAlignment="1">
      <alignment horizontal="center"/>
    </xf>
    <xf numFmtId="0" fontId="4" fillId="0" borderId="1" xfId="0" applyFont="1" applyBorder="1" applyAlignment="1">
      <alignment horizontal="center"/>
    </xf>
    <xf numFmtId="49" fontId="3" fillId="0" borderId="5" xfId="0" applyNumberFormat="1" applyFont="1" applyBorder="1" applyAlignment="1">
      <alignment horizontal="center"/>
    </xf>
    <xf numFmtId="49" fontId="3" fillId="0" borderId="1" xfId="0" applyNumberFormat="1" applyFont="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horizontal="center" wrapText="1"/>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Evolución!$A$9:$A$104</c:f>
              <c:strCache/>
            </c:strRef>
          </c:cat>
          <c:val>
            <c:numRef>
              <c:f>Evolución!$B$9:$B$104</c:f>
              <c:numCache/>
            </c:numRef>
          </c:val>
        </c:ser>
        <c:ser>
          <c:idx val="1"/>
          <c:order val="1"/>
          <c:tx>
            <c:strRef>
              <c:f>Evolución!$C$8</c:f>
              <c:strCache>
                <c:ptCount val="1"/>
                <c:pt idx="0">
                  <c:v>Mujeres </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Evolución!$A$9:$A$104</c:f>
              <c:strCache/>
            </c:strRef>
          </c:cat>
          <c:val>
            <c:numRef>
              <c:f>Evolución!$C$9:$C$104</c:f>
              <c:numCache/>
            </c:numRef>
          </c:val>
        </c:ser>
        <c:overlap val="100"/>
        <c:gapWidth val="50"/>
        <c:axId val="55994876"/>
        <c:axId val="34191837"/>
      </c:barChart>
      <c:dateAx>
        <c:axId val="55994876"/>
        <c:scaling>
          <c:orientation val="minMax"/>
        </c:scaling>
        <c:axPos val="b"/>
        <c:delete val="0"/>
        <c:numFmt formatCode="[$-C0A]mmm\-yy;@" sourceLinked="1"/>
        <c:majorTickMark val="out"/>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34191837"/>
        <c:crosses val="autoZero"/>
        <c:auto val="1"/>
        <c:baseTimeUnit val="months"/>
        <c:noMultiLvlLbl val="0"/>
      </c:dateAx>
      <c:valAx>
        <c:axId val="34191837"/>
        <c:scaling>
          <c:orientation val="minMax"/>
          <c:max val="8000"/>
        </c:scaling>
        <c:axPos val="l"/>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5994876"/>
        <c:crosses val="autoZero"/>
        <c:crossBetween val="between"/>
        <c:dispUnits/>
      </c:valAx>
      <c:spPr>
        <a:noFill/>
        <a:ln>
          <a:noFill/>
        </a:ln>
      </c:spPr>
    </c:plotArea>
    <c:legend>
      <c:legendPos val="b"/>
      <c:layout>
        <c:manualLayout>
          <c:xMode val="edge"/>
          <c:yMode val="edge"/>
          <c:x val="0.40725"/>
          <c:y val="0.0215"/>
          <c:w val="0.20775"/>
          <c:h val="0.074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15325"/>
          <c:w val="0.87275"/>
          <c:h val="0.72625"/>
        </c:manualLayout>
      </c:layout>
      <c:barChart>
        <c:barDir val="bar"/>
        <c:grouping val="stacked"/>
        <c:varyColors val="0"/>
        <c:ser>
          <c:idx val="0"/>
          <c:order val="0"/>
          <c:tx>
            <c:strRef>
              <c:f>'Contratadas Sexo-Edad'!$H$9</c:f>
              <c:strCache>
                <c:ptCount val="1"/>
                <c:pt idx="0">
                  <c:v>% 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tx1">
                        <a:lumMod val="50000"/>
                        <a:lumOff val="50000"/>
                      </a:schemeClr>
                    </a:solidFill>
                    <a:latin typeface="Adobe Gothic Std B"/>
                    <a:ea typeface="Adobe Gothic Std B"/>
                    <a:cs typeface="Adobe Gothic Std B"/>
                  </a:defRPr>
                </a:pPr>
              </a:p>
            </c:txPr>
            <c:dLblPos val="ct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7125"/>
                  <c:y val="0"/>
                </c:manualLayout>
              </c:layout>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50000"/>
                        <a:lumOff val="50000"/>
                      </a:schemeClr>
                    </a:solidFill>
                    <a:latin typeface="Adobe Gothic Std B"/>
                    <a:ea typeface="Adobe Gothic Std B"/>
                    <a:cs typeface="Adobe Gothic Std B"/>
                  </a:defRPr>
                </a:pPr>
              </a:p>
            </c:txPr>
            <c:dLblPos val="ctr"/>
            <c:showLegendKey val="0"/>
            <c:showVal val="1"/>
            <c:showBubbleSize val="0"/>
            <c:showCatName val="0"/>
            <c:showSerName val="0"/>
            <c:showPercent val="0"/>
          </c:dLbls>
          <c:cat>
            <c:strRef>
              <c:f>'Contratadas Sexo-Edad'!$A$10:$A$19</c:f>
              <c:strCache/>
            </c:strRef>
          </c:cat>
          <c:val>
            <c:numRef>
              <c:f>'Contratadas Sexo-Edad'!$J$10:$J$19</c:f>
              <c:numCache/>
            </c:numRef>
          </c:val>
        </c:ser>
        <c:overlap val="100"/>
        <c:axId val="39291078"/>
        <c:axId val="18075383"/>
      </c:barChart>
      <c:catAx>
        <c:axId val="39291078"/>
        <c:scaling>
          <c:orientation val="minMax"/>
        </c:scaling>
        <c:axPos val="l"/>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Adobe Gothic Std B"/>
                <a:ea typeface="Adobe Gothic Std B"/>
                <a:cs typeface="Adobe Gothic Std B"/>
              </a:defRPr>
            </a:pPr>
          </a:p>
        </c:txPr>
        <c:crossAx val="18075383"/>
        <c:crosses val="autoZero"/>
        <c:auto val="1"/>
        <c:lblOffset val="100"/>
        <c:noMultiLvlLbl val="0"/>
      </c:catAx>
      <c:valAx>
        <c:axId val="18075383"/>
        <c:scaling>
          <c:orientation val="minMax"/>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50000"/>
                    <a:lumOff val="50000"/>
                  </a:schemeClr>
                </a:solidFill>
                <a:latin typeface="Adobe Gothic Std B"/>
                <a:ea typeface="Adobe Gothic Std B"/>
                <a:cs typeface="Adobe Gothic Std B"/>
              </a:defRPr>
            </a:pPr>
          </a:p>
        </c:txPr>
        <c:crossAx val="39291078"/>
        <c:crosses val="autoZero"/>
        <c:crossBetween val="between"/>
        <c:dispUnits/>
        <c:majorUnit val="0.020000000000000004"/>
      </c:valAx>
      <c:spPr>
        <a:noFill/>
        <a:ln>
          <a:noFill/>
        </a:ln>
      </c:spPr>
    </c:plotArea>
    <c:legend>
      <c:legendPos val="b"/>
      <c:layout>
        <c:manualLayout>
          <c:xMode val="edge"/>
          <c:yMode val="edge"/>
          <c:x val="0.3575"/>
          <c:y val="0.013"/>
          <c:w val="0.31825"/>
          <c:h val="0.07975"/>
        </c:manualLayout>
      </c:layout>
      <c:overlay val="0"/>
      <c:spPr>
        <a:noFill/>
        <a:ln>
          <a:noFill/>
        </a:ln>
      </c:spPr>
      <c:txPr>
        <a:bodyPr vert="horz" rot="0"/>
        <a:lstStyle/>
        <a:p>
          <a:pPr>
            <a:defRPr lang="en-US" cap="none" sz="900" b="0" i="0" u="none" baseline="0">
              <a:solidFill>
                <a:schemeClr val="tx1">
                  <a:lumMod val="50000"/>
                  <a:lumOff val="50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285"/>
          <c:w val="0.88875"/>
          <c:h val="0.7055"/>
        </c:manualLayout>
      </c:layout>
      <c:barChart>
        <c:barDir val="col"/>
        <c:grouping val="stacked"/>
        <c:varyColors val="0"/>
        <c:ser>
          <c:idx val="0"/>
          <c:order val="0"/>
          <c:tx>
            <c:strRef>
              <c:f>'Contratos Estudios-Sexo'!$H$9</c:f>
              <c:strCache>
                <c:ptCount val="1"/>
                <c:pt idx="0">
                  <c:v>% 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gapWidth val="50"/>
        <c:axId val="28460720"/>
        <c:axId val="54819889"/>
      </c:barChart>
      <c:catAx>
        <c:axId val="28460720"/>
        <c:scaling>
          <c:orientation val="minMax"/>
        </c:scaling>
        <c:axPos val="b"/>
        <c:delete val="0"/>
        <c:numFmt formatCode="General" sourceLinked="0"/>
        <c:majorTickMark val="none"/>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4819889"/>
        <c:crosses val="autoZero"/>
        <c:auto val="1"/>
        <c:lblOffset val="100"/>
        <c:noMultiLvlLbl val="0"/>
      </c:catAx>
      <c:valAx>
        <c:axId val="54819889"/>
        <c:scaling>
          <c:orientation val="minMax"/>
        </c:scaling>
        <c:axPos val="l"/>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28460720"/>
        <c:crosses val="autoZero"/>
        <c:crossBetween val="between"/>
        <c:dispUnits/>
      </c:valAx>
      <c:spPr>
        <a:noFill/>
        <a:ln>
          <a:noFill/>
        </a:ln>
      </c:spPr>
    </c:plotArea>
    <c:legend>
      <c:legendPos val="b"/>
      <c:layout>
        <c:manualLayout>
          <c:xMode val="edge"/>
          <c:yMode val="edge"/>
          <c:x val="0.3515"/>
          <c:y val="0.026"/>
          <c:w val="0.3265"/>
          <c:h val="0.073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Primaria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Bto</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GM</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GS</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8100"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Master y Ddo</c:v>
                </c:pt>
              </c:strCache>
            </c:strRef>
          </c:tx>
          <c:spPr>
            <a:ln w="38100"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23616954"/>
        <c:axId val="11225995"/>
      </c:lineChart>
      <c:catAx>
        <c:axId val="23616954"/>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11225995"/>
        <c:crosses val="autoZero"/>
        <c:auto val="1"/>
        <c:lblOffset val="100"/>
        <c:noMultiLvlLbl val="0"/>
      </c:catAx>
      <c:valAx>
        <c:axId val="11225995"/>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23616954"/>
        <c:crosses val="autoZero"/>
        <c:crossBetween val="between"/>
        <c:dispUnits/>
      </c:valAx>
      <c:spPr>
        <a:noFill/>
        <a:ln>
          <a:noFill/>
        </a:ln>
      </c:spPr>
    </c:plotArea>
    <c:legend>
      <c:legendPos val="t"/>
      <c:layout>
        <c:manualLayout>
          <c:xMode val="edge"/>
          <c:yMode val="edge"/>
          <c:x val="0.82625"/>
          <c:y val="0.02575"/>
          <c:w val="0.17375"/>
          <c:h val="0.9742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365"/>
          <c:w val="0.56425"/>
          <c:h val="0.9405"/>
        </c:manualLayout>
      </c:layout>
      <c:pieChart>
        <c:varyColors val="1"/>
        <c:ser>
          <c:idx val="0"/>
          <c:order val="0"/>
          <c:tx>
            <c:strRef>
              <c:f>'Contratos por Sectores'!$C$7</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pPr>
              <a:noFill/>
              <a:ln>
                <a:noFill/>
              </a:ln>
            </c:spPr>
            <c:txPr>
              <a:bodyPr vert="horz" rot="0" anchor="ctr"/>
              <a:lstStyle/>
              <a:p>
                <a:pPr algn="ctr">
                  <a:defRPr lang="en-US" cap="none" sz="900" b="0" i="0" u="none" baseline="0">
                    <a:solidFill>
                      <a:srgbClr val="000000"/>
                    </a:solidFill>
                    <a:latin typeface="Adobe Gothic Std B"/>
                    <a:ea typeface="Adobe Gothic Std B"/>
                    <a:cs typeface="Adobe Gothic Std B"/>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por Sectores'!$A$8:$A$12</c:f>
              <c:strCache/>
            </c:strRef>
          </c:cat>
          <c:val>
            <c:numRef>
              <c:f>'Contratos por Sectores'!$C$8:$C$12</c:f>
              <c:numCache/>
            </c:numRef>
          </c:val>
        </c:ser>
      </c:pieChart>
      <c:spPr>
        <a:noFill/>
        <a:ln>
          <a:noFill/>
        </a:ln>
      </c:spPr>
    </c:plotArea>
    <c:legend>
      <c:legendPos val="b"/>
      <c:layout>
        <c:manualLayout>
          <c:xMode val="edge"/>
          <c:yMode val="edge"/>
          <c:x val="0.57775"/>
          <c:y val="0.033"/>
          <c:w val="0.41675"/>
          <c:h val="0.9392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Construccion</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Admon. Publica y Defensa</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33925092"/>
        <c:axId val="36890373"/>
      </c:lineChart>
      <c:catAx>
        <c:axId val="33925092"/>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dobe Gothic Std B"/>
                <a:ea typeface="Adobe Gothic Std B"/>
                <a:cs typeface="Adobe Gothic Std B"/>
              </a:defRPr>
            </a:pPr>
          </a:p>
        </c:txPr>
        <c:crossAx val="36890373"/>
        <c:crosses val="autoZero"/>
        <c:auto val="1"/>
        <c:lblOffset val="100"/>
        <c:noMultiLvlLbl val="0"/>
      </c:catAx>
      <c:valAx>
        <c:axId val="36890373"/>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33925092"/>
        <c:crosses val="autoZero"/>
        <c:crossBetween val="between"/>
        <c:dispUnits/>
      </c:valAx>
      <c:spPr>
        <a:noFill/>
        <a:ln>
          <a:noFill/>
        </a:ln>
      </c:spPr>
    </c:plotArea>
    <c:legend>
      <c:legendPos val="t"/>
      <c:layout>
        <c:manualLayout>
          <c:xMode val="edge"/>
          <c:yMode val="edge"/>
          <c:x val="0"/>
          <c:y val="0.0185"/>
          <c:w val="0.996"/>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63577902"/>
        <c:axId val="35330207"/>
      </c:lineChart>
      <c:catAx>
        <c:axId val="6357790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35330207"/>
        <c:crosses val="autoZero"/>
        <c:auto val="1"/>
        <c:lblOffset val="100"/>
        <c:noMultiLvlLbl val="0"/>
      </c:catAx>
      <c:valAx>
        <c:axId val="35330207"/>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63577902"/>
        <c:crosses val="autoZero"/>
        <c:crossBetween val="between"/>
        <c:dispUnits/>
      </c:valAx>
      <c:spPr>
        <a:noFill/>
        <a:ln>
          <a:noFill/>
        </a:ln>
      </c:spPr>
    </c:plotArea>
    <c:legend>
      <c:legendPos val="t"/>
      <c:layout>
        <c:manualLayout>
          <c:xMode val="edge"/>
          <c:yMode val="edge"/>
          <c:x val="0"/>
          <c:y val="0.026"/>
          <c:w val="0.991"/>
          <c:h val="0.087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2"/>
              </a:solidFill>
              <a:ln>
                <a:solidFill>
                  <a:schemeClr val="accent2"/>
                </a:solidFill>
              </a:ln>
            </c:spPr>
          </c:dPt>
          <c:dPt>
            <c:idx val="2"/>
            <c:invertIfNegative val="0"/>
            <c:spPr>
              <a:solidFill>
                <a:schemeClr val="accent3"/>
              </a:solidFill>
              <a:ln>
                <a:solidFill>
                  <a:schemeClr val="accent3"/>
                </a:solidFill>
              </a:ln>
            </c:spPr>
          </c:dPt>
          <c:dPt>
            <c:idx val="3"/>
            <c:invertIfNegative val="0"/>
            <c:spPr>
              <a:solidFill>
                <a:schemeClr val="accent4"/>
              </a:solidFill>
              <a:ln>
                <a:solidFill>
                  <a:schemeClr val="accent4"/>
                </a:solidFill>
              </a:ln>
            </c:spPr>
          </c:dPt>
          <c:dPt>
            <c:idx val="4"/>
            <c:invertIfNegative val="0"/>
            <c:spPr>
              <a:solidFill>
                <a:schemeClr val="accent6"/>
              </a:solidFill>
              <a:ln>
                <a:solidFill>
                  <a:schemeClr val="accent6"/>
                </a:solidFill>
              </a:ln>
            </c:spPr>
          </c:dPt>
          <c:dLbls>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'Seguridad Social'!$A$39:$A$43</c:f>
              <c:strCache/>
            </c:strRef>
          </c:cat>
          <c:val>
            <c:numRef>
              <c:f>'Seguridad Social'!$V$39:$V$43</c:f>
              <c:numCache/>
            </c:numRef>
          </c:val>
        </c:ser>
        <c:gapWidth val="199"/>
        <c:axId val="49536408"/>
        <c:axId val="43174489"/>
      </c:barChart>
      <c:catAx>
        <c:axId val="49536408"/>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43174489"/>
        <c:crosses val="autoZero"/>
        <c:auto val="1"/>
        <c:lblOffset val="100"/>
        <c:noMultiLvlLbl val="0"/>
      </c:catAx>
      <c:valAx>
        <c:axId val="43174489"/>
        <c:scaling>
          <c:orientation val="minMax"/>
          <c:max val="1"/>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49536408"/>
        <c:crosses val="autoZero"/>
        <c:crossBetween val="between"/>
        <c:dispUnits/>
        <c:majorUnit val="0.2"/>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0405"/>
          <c:w val="0.54975"/>
          <c:h val="0.9595"/>
        </c:manualLayout>
      </c:layout>
      <c:pieChart>
        <c:varyColors val="1"/>
        <c:ser>
          <c:idx val="0"/>
          <c:order val="0"/>
          <c:tx>
            <c:strRef>
              <c:f>'Seguridad Social'!$C$7</c:f>
              <c:strCache>
                <c:ptCount val="1"/>
                <c:pt idx="0">
                  <c:v>% del total</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pPr>
              <a:noFill/>
              <a:ln>
                <a:noFill/>
              </a:ln>
            </c:spPr>
            <c:txPr>
              <a:bodyPr vert="horz" rot="0" anchor="ctr"/>
              <a:lstStyle/>
              <a:p>
                <a:pPr algn="ctr">
                  <a:defRPr lang="en-US" cap="none" sz="900" b="0" i="0" u="none" baseline="0">
                    <a:solidFill>
                      <a:srgbClr val="000000"/>
                    </a:solidFill>
                    <a:latin typeface="Adobe Gothic Std B"/>
                    <a:ea typeface="Adobe Gothic Std B"/>
                    <a:cs typeface="Adobe Gothic Std B"/>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'Seguridad Social'!$A$8:$A$11</c:f>
              <c:strCache/>
            </c:strRef>
          </c:cat>
          <c:val>
            <c:numRef>
              <c:f>'Seguridad Social'!$C$8:$C$11</c:f>
              <c:numCache/>
            </c:numRef>
          </c:val>
        </c:ser>
      </c:pieChart>
      <c:spPr>
        <a:noFill/>
        <a:ln>
          <a:noFill/>
        </a:ln>
      </c:spPr>
    </c:plotArea>
    <c:legend>
      <c:legendPos val="b"/>
      <c:layout>
        <c:manualLayout>
          <c:xMode val="edge"/>
          <c:yMode val="edge"/>
          <c:x val="0.6045"/>
          <c:y val="0.0535"/>
          <c:w val="0.38975"/>
          <c:h val="0.915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19050</xdr:rowOff>
    </xdr:from>
    <xdr:to>
      <xdr:col>13</xdr:col>
      <xdr:colOff>695325</xdr:colOff>
      <xdr:row>23</xdr:row>
      <xdr:rowOff>95250</xdr:rowOff>
    </xdr:to>
    <xdr:graphicFrame macro="">
      <xdr:nvGraphicFramePr>
        <xdr:cNvPr id="3" name="Gráfico 2"/>
        <xdr:cNvGraphicFramePr/>
      </xdr:nvGraphicFramePr>
      <xdr:xfrm>
        <a:off x="3962400" y="15525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22</xdr:row>
      <xdr:rowOff>66675</xdr:rowOff>
    </xdr:from>
    <xdr:to>
      <xdr:col>8</xdr:col>
      <xdr:colOff>638175</xdr:colOff>
      <xdr:row>39</xdr:row>
      <xdr:rowOff>57150</xdr:rowOff>
    </xdr:to>
    <xdr:graphicFrame macro="">
      <xdr:nvGraphicFramePr>
        <xdr:cNvPr id="4" name="3 Gráfico"/>
        <xdr:cNvGraphicFramePr/>
      </xdr:nvGraphicFramePr>
      <xdr:xfrm>
        <a:off x="1390650" y="4895850"/>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22</xdr:row>
      <xdr:rowOff>123825</xdr:rowOff>
    </xdr:from>
    <xdr:to>
      <xdr:col>11</xdr:col>
      <xdr:colOff>85725</xdr:colOff>
      <xdr:row>41</xdr:row>
      <xdr:rowOff>0</xdr:rowOff>
    </xdr:to>
    <xdr:graphicFrame macro="">
      <xdr:nvGraphicFramePr>
        <xdr:cNvPr id="3" name="2 Gráfico"/>
        <xdr:cNvGraphicFramePr/>
      </xdr:nvGraphicFramePr>
      <xdr:xfrm>
        <a:off x="695325" y="4476750"/>
        <a:ext cx="7772400"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114300</xdr:rowOff>
    </xdr:from>
    <xdr:to>
      <xdr:col>2</xdr:col>
      <xdr:colOff>1628775</xdr:colOff>
      <xdr:row>32</xdr:row>
      <xdr:rowOff>104775</xdr:rowOff>
    </xdr:to>
    <xdr:graphicFrame macro="">
      <xdr:nvGraphicFramePr>
        <xdr:cNvPr id="2" name="Gráfico 1"/>
        <xdr:cNvGraphicFramePr/>
      </xdr:nvGraphicFramePr>
      <xdr:xfrm>
        <a:off x="161925" y="3124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142875</xdr:rowOff>
    </xdr:from>
    <xdr:to>
      <xdr:col>4</xdr:col>
      <xdr:colOff>533400</xdr:colOff>
      <xdr:row>60</xdr:row>
      <xdr:rowOff>28575</xdr:rowOff>
    </xdr:to>
    <xdr:graphicFrame macro="">
      <xdr:nvGraphicFramePr>
        <xdr:cNvPr id="3" name="2 Gráfico"/>
        <xdr:cNvGraphicFramePr/>
      </xdr:nvGraphicFramePr>
      <xdr:xfrm>
        <a:off x="400050" y="9591675"/>
        <a:ext cx="4638675" cy="274320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12</xdr:row>
      <xdr:rowOff>190500</xdr:rowOff>
    </xdr:from>
    <xdr:to>
      <xdr:col>4</xdr:col>
      <xdr:colOff>438150</xdr:colOff>
      <xdr:row>25</xdr:row>
      <xdr:rowOff>57150</xdr:rowOff>
    </xdr:to>
    <xdr:graphicFrame macro="">
      <xdr:nvGraphicFramePr>
        <xdr:cNvPr id="2" name="Gráfico 1"/>
        <xdr:cNvGraphicFramePr/>
      </xdr:nvGraphicFramePr>
      <xdr:xfrm>
        <a:off x="638175" y="2647950"/>
        <a:ext cx="43053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163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175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8" t="s">
        <v>226</v>
      </c>
      <c r="B3" s="98"/>
      <c r="C3" s="98"/>
      <c r="D3" s="98"/>
      <c r="E3" s="98"/>
      <c r="F3" s="98"/>
      <c r="G3" s="46"/>
      <c r="H3" s="45"/>
      <c r="I3" s="45"/>
    </row>
    <row r="4" spans="1:7" ht="15">
      <c r="A4" s="98"/>
      <c r="B4" s="98"/>
      <c r="C4" s="98"/>
      <c r="D4" s="98"/>
      <c r="E4" s="98"/>
      <c r="F4" s="98"/>
      <c r="G4" s="46"/>
    </row>
    <row r="6" spans="1:8" ht="15">
      <c r="A6" s="105" t="s">
        <v>206</v>
      </c>
      <c r="B6" s="105"/>
      <c r="C6" s="105"/>
      <c r="D6" s="105"/>
      <c r="E6" s="105"/>
      <c r="F6" s="105"/>
      <c r="G6" s="105"/>
      <c r="H6" s="105"/>
    </row>
    <row r="7" spans="1:8" ht="38.25">
      <c r="A7" s="10" t="s">
        <v>64</v>
      </c>
      <c r="B7" s="10" t="s">
        <v>106</v>
      </c>
      <c r="C7" s="26" t="s">
        <v>159</v>
      </c>
      <c r="D7" s="27" t="s">
        <v>160</v>
      </c>
      <c r="E7" s="10" t="s">
        <v>109</v>
      </c>
      <c r="F7" s="8" t="s">
        <v>6</v>
      </c>
      <c r="G7" s="10" t="s">
        <v>5</v>
      </c>
      <c r="H7" s="8" t="s">
        <v>110</v>
      </c>
    </row>
    <row r="8" spans="1:8" ht="25.5">
      <c r="A8" s="14" t="s">
        <v>66</v>
      </c>
      <c r="B8" s="22" t="str">
        <f>'Contratos-Personas por Sectores'!B9</f>
        <v>Peones agrícolas (excepto en huertas, invernaderos, viveros y jardines)</v>
      </c>
      <c r="C8" s="31">
        <f>'Contratos-Personas por Sectores'!F9</f>
        <v>1397</v>
      </c>
      <c r="D8" s="34">
        <f>C8/$G$48</f>
        <v>0.214034012563199</v>
      </c>
      <c r="E8" s="31">
        <f>'Contratos-Personas por Sectores'!G9</f>
        <v>745</v>
      </c>
      <c r="F8" s="34">
        <f>E8/$G$48</f>
        <v>0.11414125938409683</v>
      </c>
      <c r="G8" s="31">
        <f>'Contratos-Personas por Sectores'!H9</f>
        <v>2142</v>
      </c>
      <c r="H8" s="34">
        <f>G8/$G$48</f>
        <v>0.32817527194729584</v>
      </c>
    </row>
    <row r="9" spans="1:8" ht="15">
      <c r="A9" s="14" t="s">
        <v>67</v>
      </c>
      <c r="B9" s="22" t="str">
        <f>'Contratos-Personas por Sectores'!B10</f>
        <v>Camareros asalariados</v>
      </c>
      <c r="C9" s="31">
        <f>'Contratos-Personas por Sectores'!F10</f>
        <v>635</v>
      </c>
      <c r="D9" s="34">
        <f aca="true" t="shared" si="0" ref="D9:D48">C9/$G$48</f>
        <v>0.09728818752872682</v>
      </c>
      <c r="E9" s="31">
        <f>'Contratos-Personas por Sectores'!G10</f>
        <v>472</v>
      </c>
      <c r="F9" s="34">
        <f aca="true" t="shared" si="1" ref="F9:F48">E9/$G$48</f>
        <v>0.07231499923395128</v>
      </c>
      <c r="G9" s="31">
        <f>'Contratos-Personas por Sectores'!H10</f>
        <v>1107</v>
      </c>
      <c r="H9" s="34">
        <f aca="true" t="shared" si="2" ref="H9:H48">G9/$G$48</f>
        <v>0.1696031867626781</v>
      </c>
    </row>
    <row r="10" spans="1:8" ht="25.5">
      <c r="A10" s="14" t="s">
        <v>68</v>
      </c>
      <c r="B10" s="22" t="str">
        <f>'Contratos-Personas por Sectores'!B11</f>
        <v>Personal de limpieza de oficinas, hoteles y otros establecimientos similares</v>
      </c>
      <c r="C10" s="31">
        <f>'Contratos-Personas por Sectores'!F11</f>
        <v>62</v>
      </c>
      <c r="D10" s="34">
        <f t="shared" si="0"/>
        <v>0.009499004136663092</v>
      </c>
      <c r="E10" s="31">
        <f>'Contratos-Personas por Sectores'!G11</f>
        <v>262</v>
      </c>
      <c r="F10" s="34">
        <f t="shared" si="1"/>
        <v>0.040140952964608546</v>
      </c>
      <c r="G10" s="31">
        <f>'Contratos-Personas por Sectores'!H11</f>
        <v>324</v>
      </c>
      <c r="H10" s="34">
        <f t="shared" si="2"/>
        <v>0.04963995710127164</v>
      </c>
    </row>
    <row r="11" spans="1:8" ht="15">
      <c r="A11" s="14" t="s">
        <v>69</v>
      </c>
      <c r="B11" s="22" t="str">
        <f>'Contratos-Personas por Sectores'!B12</f>
        <v>Vendedores en tiendas y almacenes</v>
      </c>
      <c r="C11" s="31">
        <f>'Contratos-Personas por Sectores'!F12</f>
        <v>111</v>
      </c>
      <c r="D11" s="34">
        <f t="shared" si="0"/>
        <v>0.017006281599509728</v>
      </c>
      <c r="E11" s="31">
        <f>'Contratos-Personas por Sectores'!G12</f>
        <v>236</v>
      </c>
      <c r="F11" s="34">
        <f t="shared" si="1"/>
        <v>0.03615749961697564</v>
      </c>
      <c r="G11" s="31">
        <f>'Contratos-Personas por Sectores'!H12</f>
        <v>347</v>
      </c>
      <c r="H11" s="34">
        <f t="shared" si="2"/>
        <v>0.05316378121648537</v>
      </c>
    </row>
    <row r="12" spans="1:8" ht="15">
      <c r="A12" s="14" t="s">
        <v>70</v>
      </c>
      <c r="B12" s="22" t="str">
        <f>'Contratos-Personas por Sectores'!B13</f>
        <v>Ayudantes de cocina</v>
      </c>
      <c r="C12" s="31">
        <f>'Contratos-Personas por Sectores'!F13</f>
        <v>65</v>
      </c>
      <c r="D12" s="34">
        <f t="shared" si="0"/>
        <v>0.009958633369082273</v>
      </c>
      <c r="E12" s="31">
        <f>'Contratos-Personas por Sectores'!G13</f>
        <v>102</v>
      </c>
      <c r="F12" s="34">
        <f t="shared" si="1"/>
        <v>0.015627393902252183</v>
      </c>
      <c r="G12" s="31">
        <f>'Contratos-Personas por Sectores'!H13</f>
        <v>167</v>
      </c>
      <c r="H12" s="34">
        <f t="shared" si="2"/>
        <v>0.025586027271334456</v>
      </c>
    </row>
    <row r="13" spans="1:8" ht="25.5">
      <c r="A13" s="14" t="s">
        <v>71</v>
      </c>
      <c r="B13" s="22" t="str">
        <f>'Contratos-Personas por Sectores'!B14</f>
        <v>Monitores de actividades recreativas y de entretenimiento</v>
      </c>
      <c r="C13" s="31">
        <f>'Contratos-Personas por Sectores'!F14</f>
        <v>69</v>
      </c>
      <c r="D13" s="34">
        <f t="shared" si="0"/>
        <v>0.010571472345641183</v>
      </c>
      <c r="E13" s="31">
        <f>'Contratos-Personas por Sectores'!G14</f>
        <v>145</v>
      </c>
      <c r="F13" s="34">
        <f t="shared" si="1"/>
        <v>0.022215412900260457</v>
      </c>
      <c r="G13" s="31">
        <f>'Contratos-Personas por Sectores'!H14</f>
        <v>214</v>
      </c>
      <c r="H13" s="34">
        <f t="shared" si="2"/>
        <v>0.03278688524590164</v>
      </c>
    </row>
    <row r="14" spans="1:8" ht="25.5">
      <c r="A14" s="14" t="s">
        <v>72</v>
      </c>
      <c r="B14" s="22" t="str">
        <f>'Contratos-Personas por Sectores'!B15</f>
        <v>Empleados de servicios de correos (excepto empleados de mostrador)</v>
      </c>
      <c r="C14" s="31">
        <f>'Contratos-Personas por Sectores'!F15</f>
        <v>96</v>
      </c>
      <c r="D14" s="34">
        <f t="shared" si="0"/>
        <v>0.01470813543741382</v>
      </c>
      <c r="E14" s="31">
        <f>'Contratos-Personas por Sectores'!G15</f>
        <v>104</v>
      </c>
      <c r="F14" s="34">
        <f t="shared" si="1"/>
        <v>0.015933813390531636</v>
      </c>
      <c r="G14" s="31">
        <f>'Contratos-Personas por Sectores'!H15</f>
        <v>200</v>
      </c>
      <c r="H14" s="34">
        <f t="shared" si="2"/>
        <v>0.030641948827945457</v>
      </c>
    </row>
    <row r="15" spans="1:8" ht="15">
      <c r="A15" s="14" t="s">
        <v>73</v>
      </c>
      <c r="B15" s="22" t="str">
        <f>'Contratos-Personas por Sectores'!B16</f>
        <v>Peones de las industrias manufactureras</v>
      </c>
      <c r="C15" s="31">
        <f>'Contratos-Personas por Sectores'!F16</f>
        <v>70</v>
      </c>
      <c r="D15" s="34">
        <f t="shared" si="0"/>
        <v>0.01072468208978091</v>
      </c>
      <c r="E15" s="31">
        <f>'Contratos-Personas por Sectores'!G16</f>
        <v>124</v>
      </c>
      <c r="F15" s="34">
        <f t="shared" si="1"/>
        <v>0.018998008273326185</v>
      </c>
      <c r="G15" s="31">
        <f>'Contratos-Personas por Sectores'!H16</f>
        <v>194</v>
      </c>
      <c r="H15" s="34">
        <f t="shared" si="2"/>
        <v>0.029722690363107093</v>
      </c>
    </row>
    <row r="16" spans="1:8" ht="15">
      <c r="A16" s="14" t="s">
        <v>74</v>
      </c>
      <c r="B16" s="22" t="str">
        <f>'Contratos-Personas por Sectores'!B17</f>
        <v>Compositores, músicos y cantantes</v>
      </c>
      <c r="C16" s="31">
        <f>'Contratos-Personas por Sectores'!F17</f>
        <v>81</v>
      </c>
      <c r="D16" s="34">
        <f t="shared" si="0"/>
        <v>0.01240998927531791</v>
      </c>
      <c r="E16" s="31">
        <f>'Contratos-Personas por Sectores'!G17</f>
        <v>32</v>
      </c>
      <c r="F16" s="34">
        <f t="shared" si="1"/>
        <v>0.004902711812471273</v>
      </c>
      <c r="G16" s="31">
        <f>'Contratos-Personas por Sectores'!H17</f>
        <v>113</v>
      </c>
      <c r="H16" s="34">
        <f t="shared" si="2"/>
        <v>0.017312701087789182</v>
      </c>
    </row>
    <row r="17" spans="1:8" ht="15">
      <c r="A17" s="14" t="s">
        <v>75</v>
      </c>
      <c r="B17" s="22" t="str">
        <f>'Contratos-Personas por Sectores'!B18</f>
        <v>Cocineros asalariados</v>
      </c>
      <c r="C17" s="31">
        <f>'Contratos-Personas por Sectores'!F18</f>
        <v>59</v>
      </c>
      <c r="D17" s="34">
        <f t="shared" si="0"/>
        <v>0.00903937490424391</v>
      </c>
      <c r="E17" s="31">
        <f>'Contratos-Personas por Sectores'!G18</f>
        <v>73</v>
      </c>
      <c r="F17" s="34">
        <f t="shared" si="1"/>
        <v>0.011184311322200092</v>
      </c>
      <c r="G17" s="31">
        <f>'Contratos-Personas por Sectores'!H18</f>
        <v>132</v>
      </c>
      <c r="H17" s="34">
        <f t="shared" si="2"/>
        <v>0.020223686226444004</v>
      </c>
    </row>
    <row r="18" spans="1:8" ht="15">
      <c r="A18" s="14" t="s">
        <v>76</v>
      </c>
      <c r="B18" s="22" t="str">
        <f>'Contratos-Personas por Sectores'!B19</f>
        <v>Albañiles</v>
      </c>
      <c r="C18" s="31">
        <f>'Contratos-Personas por Sectores'!F19</f>
        <v>107</v>
      </c>
      <c r="D18" s="34">
        <f t="shared" si="0"/>
        <v>0.01639344262295082</v>
      </c>
      <c r="E18" s="31">
        <f>'Contratos-Personas por Sectores'!G19</f>
        <v>3</v>
      </c>
      <c r="F18" s="34">
        <f t="shared" si="1"/>
        <v>0.00045962923241918186</v>
      </c>
      <c r="G18" s="31">
        <f>'Contratos-Personas por Sectores'!H19</f>
        <v>110</v>
      </c>
      <c r="H18" s="34">
        <f t="shared" si="2"/>
        <v>0.01685307185537</v>
      </c>
    </row>
    <row r="19" spans="1:8" ht="15">
      <c r="A19" s="14" t="s">
        <v>77</v>
      </c>
      <c r="B19" s="22" t="str">
        <f>'Contratos-Personas por Sectores'!B20</f>
        <v>Bañistas-socorristas</v>
      </c>
      <c r="C19" s="31">
        <f>'Contratos-Personas por Sectores'!F20</f>
        <v>88</v>
      </c>
      <c r="D19" s="34">
        <f t="shared" si="0"/>
        <v>0.013482457484296</v>
      </c>
      <c r="E19" s="31">
        <f>'Contratos-Personas por Sectores'!G20</f>
        <v>25</v>
      </c>
      <c r="F19" s="34">
        <f t="shared" si="1"/>
        <v>0.003830243603493182</v>
      </c>
      <c r="G19" s="31">
        <f>'Contratos-Personas por Sectores'!H20</f>
        <v>113</v>
      </c>
      <c r="H19" s="34">
        <f t="shared" si="2"/>
        <v>0.017312701087789182</v>
      </c>
    </row>
    <row r="20" spans="1:8" ht="38.25">
      <c r="A20" s="14" t="s">
        <v>78</v>
      </c>
      <c r="B20" s="22" t="str">
        <f>'Contratos-Personas por Sectores'!B21</f>
        <v>Empleados administrativos con tareas de atención al público no clasificados bajo otros epígrafes</v>
      </c>
      <c r="C20" s="31">
        <f>'Contratos-Personas por Sectores'!F21</f>
        <v>24</v>
      </c>
      <c r="D20" s="34">
        <f t="shared" si="0"/>
        <v>0.003677033859353455</v>
      </c>
      <c r="E20" s="31">
        <f>'Contratos-Personas por Sectores'!G21</f>
        <v>69</v>
      </c>
      <c r="F20" s="34">
        <f t="shared" si="1"/>
        <v>0.010571472345641183</v>
      </c>
      <c r="G20" s="31">
        <f>'Contratos-Personas por Sectores'!H21</f>
        <v>93</v>
      </c>
      <c r="H20" s="34">
        <f t="shared" si="2"/>
        <v>0.014248506204994637</v>
      </c>
    </row>
    <row r="21" spans="1:8" ht="25.5">
      <c r="A21" s="14" t="s">
        <v>79</v>
      </c>
      <c r="B21" s="22" t="str">
        <f>'Contratos-Personas por Sectores'!B22</f>
        <v>Auxiliares de vigilante de seguridad y similares no habilitados para ir armados</v>
      </c>
      <c r="C21" s="31">
        <f>'Contratos-Personas por Sectores'!F22</f>
        <v>61</v>
      </c>
      <c r="D21" s="34">
        <f t="shared" si="0"/>
        <v>0.009345794392523364</v>
      </c>
      <c r="E21" s="31">
        <f>'Contratos-Personas por Sectores'!G22</f>
        <v>22</v>
      </c>
      <c r="F21" s="34">
        <f t="shared" si="1"/>
        <v>0.003370614371074</v>
      </c>
      <c r="G21" s="31">
        <f>'Contratos-Personas por Sectores'!H22</f>
        <v>83</v>
      </c>
      <c r="H21" s="34">
        <f t="shared" si="2"/>
        <v>0.012716408763597364</v>
      </c>
    </row>
    <row r="22" spans="1:8" ht="25.5">
      <c r="A22" s="14" t="s">
        <v>80</v>
      </c>
      <c r="B22" s="22" t="str">
        <f>'Contratos-Personas por Sectores'!B23</f>
        <v>Peones agrícolas en huertas, invernaderos, viveros y jardines</v>
      </c>
      <c r="C22" s="31">
        <f>'Contratos-Personas por Sectores'!F23</f>
        <v>70</v>
      </c>
      <c r="D22" s="34">
        <f t="shared" si="0"/>
        <v>0.01072468208978091</v>
      </c>
      <c r="E22" s="31">
        <f>'Contratos-Personas por Sectores'!G23</f>
        <v>25</v>
      </c>
      <c r="F22" s="34">
        <f t="shared" si="1"/>
        <v>0.003830243603493182</v>
      </c>
      <c r="G22" s="31">
        <f>'Contratos-Personas por Sectores'!H23</f>
        <v>95</v>
      </c>
      <c r="H22" s="34">
        <f t="shared" si="2"/>
        <v>0.014554925693274092</v>
      </c>
    </row>
    <row r="23" spans="1:8" ht="15">
      <c r="A23" s="14" t="s">
        <v>81</v>
      </c>
      <c r="B23" s="22" t="str">
        <f>'Contratos-Personas por Sectores'!B24</f>
        <v>Conductores asalariados de camiones</v>
      </c>
      <c r="C23" s="31">
        <f>'Contratos-Personas por Sectores'!F24</f>
        <v>79</v>
      </c>
      <c r="D23" s="34">
        <f t="shared" si="0"/>
        <v>0.012103569787038455</v>
      </c>
      <c r="E23" s="31">
        <f>'Contratos-Personas por Sectores'!G24</f>
        <v>1</v>
      </c>
      <c r="F23" s="34">
        <f t="shared" si="1"/>
        <v>0.00015320974413972729</v>
      </c>
      <c r="G23" s="31">
        <f>'Contratos-Personas por Sectores'!H24</f>
        <v>80</v>
      </c>
      <c r="H23" s="34">
        <f t="shared" si="2"/>
        <v>0.012256779531178184</v>
      </c>
    </row>
    <row r="24" spans="1:8" ht="25.5">
      <c r="A24" s="14" t="s">
        <v>82</v>
      </c>
      <c r="B24" s="22" t="str">
        <f>'Contratos-Personas por Sectores'!B25</f>
        <v>Vigilantes de seguridad y similares habilitados para ir armados</v>
      </c>
      <c r="C24" s="31">
        <f>'Contratos-Personas por Sectores'!F25</f>
        <v>60</v>
      </c>
      <c r="D24" s="34">
        <f t="shared" si="0"/>
        <v>0.009192584648383637</v>
      </c>
      <c r="E24" s="31">
        <f>'Contratos-Personas por Sectores'!G25</f>
        <v>5</v>
      </c>
      <c r="F24" s="34">
        <f t="shared" si="1"/>
        <v>0.0007660487206986365</v>
      </c>
      <c r="G24" s="31">
        <f>'Contratos-Personas por Sectores'!H25</f>
        <v>65</v>
      </c>
      <c r="H24" s="34">
        <f t="shared" si="2"/>
        <v>0.009958633369082273</v>
      </c>
    </row>
    <row r="25" spans="1:8" ht="15">
      <c r="A25" s="14" t="s">
        <v>83</v>
      </c>
      <c r="B25" s="22" t="str">
        <f>'Contratos-Personas por Sectores'!B26</f>
        <v>Azafatos de tierra</v>
      </c>
      <c r="C25" s="31">
        <f>'Contratos-Personas por Sectores'!F26</f>
        <v>10</v>
      </c>
      <c r="D25" s="34">
        <f t="shared" si="0"/>
        <v>0.001532097441397273</v>
      </c>
      <c r="E25" s="31">
        <f>'Contratos-Personas por Sectores'!G26</f>
        <v>52</v>
      </c>
      <c r="F25" s="34">
        <f t="shared" si="1"/>
        <v>0.007966906695265818</v>
      </c>
      <c r="G25" s="31">
        <f>'Contratos-Personas por Sectores'!H26</f>
        <v>62</v>
      </c>
      <c r="H25" s="34">
        <f t="shared" si="2"/>
        <v>0.009499004136663092</v>
      </c>
    </row>
    <row r="26" spans="1:8" ht="15">
      <c r="A26" s="14" t="s">
        <v>84</v>
      </c>
      <c r="B26" s="22" t="str">
        <f>'Contratos-Personas por Sectores'!B27</f>
        <v>Conductores de autobuses y tranvías</v>
      </c>
      <c r="C26" s="31">
        <f>'Contratos-Personas por Sectores'!F27</f>
        <v>46</v>
      </c>
      <c r="D26" s="34">
        <f t="shared" si="0"/>
        <v>0.007047648230427455</v>
      </c>
      <c r="E26" s="31">
        <f>'Contratos-Personas por Sectores'!G27</f>
        <v>6</v>
      </c>
      <c r="F26" s="34">
        <f t="shared" si="1"/>
        <v>0.0009192584648383637</v>
      </c>
      <c r="G26" s="31">
        <f>'Contratos-Personas por Sectores'!H27</f>
        <v>52</v>
      </c>
      <c r="H26" s="34">
        <f t="shared" si="2"/>
        <v>0.007966906695265818</v>
      </c>
    </row>
    <row r="27" spans="1:8" ht="25.5">
      <c r="A27" s="14" t="s">
        <v>85</v>
      </c>
      <c r="B27" s="22" t="str">
        <f>'Contratos-Personas por Sectores'!B28</f>
        <v>Conductores asalariados de automóviles, taxis y furgonetas</v>
      </c>
      <c r="C27" s="31">
        <f>'Contratos-Personas por Sectores'!F28</f>
        <v>56</v>
      </c>
      <c r="D27" s="34">
        <f t="shared" si="0"/>
        <v>0.008579745671824728</v>
      </c>
      <c r="E27" s="31">
        <f>'Contratos-Personas por Sectores'!G28</f>
        <v>3</v>
      </c>
      <c r="F27" s="34">
        <f t="shared" si="1"/>
        <v>0.00045962923241918186</v>
      </c>
      <c r="G27" s="31">
        <f>'Contratos-Personas por Sectores'!H28</f>
        <v>59</v>
      </c>
      <c r="H27" s="34">
        <f t="shared" si="2"/>
        <v>0.00903937490424391</v>
      </c>
    </row>
    <row r="28" spans="1:8" ht="25.5">
      <c r="A28" s="14" t="s">
        <v>86</v>
      </c>
      <c r="B28" s="22" t="str">
        <f>'Contratos-Personas por Sectores'!B29</f>
        <v>Trabajadores de los cuidados personales a domicilio</v>
      </c>
      <c r="C28" s="31">
        <f>'Contratos-Personas por Sectores'!F29</f>
        <v>7</v>
      </c>
      <c r="D28" s="34">
        <f t="shared" si="0"/>
        <v>0.001072468208978091</v>
      </c>
      <c r="E28" s="31">
        <f>'Contratos-Personas por Sectores'!G29</f>
        <v>57</v>
      </c>
      <c r="F28" s="34">
        <f t="shared" si="1"/>
        <v>0.008732955415964456</v>
      </c>
      <c r="G28" s="31">
        <f>'Contratos-Personas por Sectores'!H29</f>
        <v>64</v>
      </c>
      <c r="H28" s="34">
        <f t="shared" si="2"/>
        <v>0.009805423624942546</v>
      </c>
    </row>
    <row r="29" spans="1:8" ht="15">
      <c r="A29" s="14" t="s">
        <v>87</v>
      </c>
      <c r="B29" s="22" t="str">
        <f>'Contratos-Personas por Sectores'!B30</f>
        <v>Otras ocupaciones elementales</v>
      </c>
      <c r="C29" s="31">
        <f>'Contratos-Personas por Sectores'!F30</f>
        <v>45</v>
      </c>
      <c r="D29" s="34">
        <f t="shared" si="0"/>
        <v>0.006894438486287728</v>
      </c>
      <c r="E29" s="31">
        <f>'Contratos-Personas por Sectores'!G30</f>
        <v>9</v>
      </c>
      <c r="F29" s="34">
        <f t="shared" si="1"/>
        <v>0.0013788876972575456</v>
      </c>
      <c r="G29" s="31">
        <f>'Contratos-Personas por Sectores'!H30</f>
        <v>54</v>
      </c>
      <c r="H29" s="34">
        <f t="shared" si="2"/>
        <v>0.008273326183545274</v>
      </c>
    </row>
    <row r="30" spans="1:8" ht="25.5">
      <c r="A30" s="14" t="s">
        <v>88</v>
      </c>
      <c r="B30" s="22" t="str">
        <f>'Contratos-Personas por Sectores'!B31</f>
        <v>Peones del transporte de mercancías y descargadores</v>
      </c>
      <c r="C30" s="31">
        <f>'Contratos-Personas por Sectores'!F31</f>
        <v>39</v>
      </c>
      <c r="D30" s="34">
        <f t="shared" si="0"/>
        <v>0.005975180021449364</v>
      </c>
      <c r="E30" s="31">
        <f>'Contratos-Personas por Sectores'!G31</f>
        <v>7</v>
      </c>
      <c r="F30" s="34">
        <f t="shared" si="1"/>
        <v>0.001072468208978091</v>
      </c>
      <c r="G30" s="31">
        <f>'Contratos-Personas por Sectores'!H31</f>
        <v>46</v>
      </c>
      <c r="H30" s="34">
        <f t="shared" si="2"/>
        <v>0.007047648230427455</v>
      </c>
    </row>
    <row r="31" spans="1:8" ht="15">
      <c r="A31" s="14" t="s">
        <v>89</v>
      </c>
      <c r="B31" s="22" t="str">
        <f>'Contratos-Personas por Sectores'!B32</f>
        <v>Técnicos de grabación audiovisual</v>
      </c>
      <c r="C31" s="31">
        <f>'Contratos-Personas por Sectores'!F32</f>
        <v>26</v>
      </c>
      <c r="D31" s="34">
        <f t="shared" si="0"/>
        <v>0.003983453347632909</v>
      </c>
      <c r="E31" s="31">
        <f>'Contratos-Personas por Sectores'!G32</f>
        <v>7</v>
      </c>
      <c r="F31" s="34">
        <f t="shared" si="1"/>
        <v>0.001072468208978091</v>
      </c>
      <c r="G31" s="31">
        <f>'Contratos-Personas por Sectores'!H32</f>
        <v>33</v>
      </c>
      <c r="H31" s="34">
        <f t="shared" si="2"/>
        <v>0.005055921556611001</v>
      </c>
    </row>
    <row r="32" spans="1:8" ht="25.5">
      <c r="A32" s="14" t="s">
        <v>90</v>
      </c>
      <c r="B32" s="22" t="str">
        <f>'Contratos-Personas por Sectores'!B33</f>
        <v>Trabajadores de servicios personales no clasificados bajo otros epígrafes</v>
      </c>
      <c r="C32" s="31">
        <f>'Contratos-Personas por Sectores'!F33</f>
        <v>37</v>
      </c>
      <c r="D32" s="34">
        <f t="shared" si="0"/>
        <v>0.005668760533169909</v>
      </c>
      <c r="E32" s="31">
        <f>'Contratos-Personas por Sectores'!G33</f>
        <v>9</v>
      </c>
      <c r="F32" s="34">
        <f t="shared" si="1"/>
        <v>0.0013788876972575456</v>
      </c>
      <c r="G32" s="31">
        <f>'Contratos-Personas por Sectores'!H33</f>
        <v>46</v>
      </c>
      <c r="H32" s="34">
        <f t="shared" si="2"/>
        <v>0.007047648230427455</v>
      </c>
    </row>
    <row r="33" spans="1:8" ht="15">
      <c r="A33" s="14" t="s">
        <v>91</v>
      </c>
      <c r="B33" s="22" t="str">
        <f>'Contratos-Personas por Sectores'!B34</f>
        <v>Cajeros y taquilleros (excepto bancos)</v>
      </c>
      <c r="C33" s="31">
        <f>'Contratos-Personas por Sectores'!F34</f>
        <v>18</v>
      </c>
      <c r="D33" s="34">
        <f t="shared" si="0"/>
        <v>0.0027577753945150912</v>
      </c>
      <c r="E33" s="31">
        <f>'Contratos-Personas por Sectores'!G34</f>
        <v>33</v>
      </c>
      <c r="F33" s="34">
        <f t="shared" si="1"/>
        <v>0.005055921556611001</v>
      </c>
      <c r="G33" s="31">
        <f>'Contratos-Personas por Sectores'!H34</f>
        <v>51</v>
      </c>
      <c r="H33" s="34">
        <f t="shared" si="2"/>
        <v>0.007813696951126091</v>
      </c>
    </row>
    <row r="34" spans="1:8" ht="15">
      <c r="A34" s="14" t="s">
        <v>92</v>
      </c>
      <c r="B34" s="22" t="str">
        <f>'Contratos-Personas por Sectores'!B35</f>
        <v>Otro personal de limpieza</v>
      </c>
      <c r="C34" s="31">
        <f>'Contratos-Personas por Sectores'!F35</f>
        <v>19</v>
      </c>
      <c r="D34" s="34">
        <f t="shared" si="0"/>
        <v>0.0029109851386548186</v>
      </c>
      <c r="E34" s="31">
        <f>'Contratos-Personas por Sectores'!G35</f>
        <v>23</v>
      </c>
      <c r="F34" s="34">
        <f t="shared" si="1"/>
        <v>0.0035238241152137275</v>
      </c>
      <c r="G34" s="31">
        <f>'Contratos-Personas por Sectores'!H35</f>
        <v>42</v>
      </c>
      <c r="H34" s="34">
        <f t="shared" si="2"/>
        <v>0.006434809253868546</v>
      </c>
    </row>
    <row r="35" spans="1:8" ht="15">
      <c r="A35" s="14" t="s">
        <v>93</v>
      </c>
      <c r="B35" s="22" t="str">
        <f>'Contratos-Personas por Sectores'!B36</f>
        <v>Teleoperadores</v>
      </c>
      <c r="C35" s="31">
        <f>'Contratos-Personas por Sectores'!F36</f>
        <v>14</v>
      </c>
      <c r="D35" s="34">
        <f t="shared" si="0"/>
        <v>0.002144936417956182</v>
      </c>
      <c r="E35" s="31">
        <f>'Contratos-Personas por Sectores'!G36</f>
        <v>29</v>
      </c>
      <c r="F35" s="34">
        <f t="shared" si="1"/>
        <v>0.0044430825800520915</v>
      </c>
      <c r="G35" s="31">
        <f>'Contratos-Personas por Sectores'!H36</f>
        <v>43</v>
      </c>
      <c r="H35" s="34">
        <f t="shared" si="2"/>
        <v>0.006588018998008273</v>
      </c>
    </row>
    <row r="36" spans="1:8" ht="38.25">
      <c r="A36" s="14" t="s">
        <v>94</v>
      </c>
      <c r="B36" s="22" t="str">
        <f>'Contratos-Personas por Sectores'!B37</f>
        <v>Empleados administrativos sin tareas de atención al público no clasificados bajo otros epígrafes</v>
      </c>
      <c r="C36" s="31">
        <f>'Contratos-Personas por Sectores'!F37</f>
        <v>19</v>
      </c>
      <c r="D36" s="34">
        <f t="shared" si="0"/>
        <v>0.0029109851386548186</v>
      </c>
      <c r="E36" s="31">
        <f>'Contratos-Personas por Sectores'!G37</f>
        <v>24</v>
      </c>
      <c r="F36" s="34">
        <f t="shared" si="1"/>
        <v>0.003677033859353455</v>
      </c>
      <c r="G36" s="31">
        <f>'Contratos-Personas por Sectores'!H37</f>
        <v>43</v>
      </c>
      <c r="H36" s="34">
        <f t="shared" si="2"/>
        <v>0.006588018998008273</v>
      </c>
    </row>
    <row r="37" spans="1:8" ht="25.5">
      <c r="A37" s="14" t="s">
        <v>95</v>
      </c>
      <c r="B37" s="22" t="str">
        <f>'Contratos-Personas por Sectores'!B38</f>
        <v>Oficiales, operarios y artesanos de otros oficios no clasificados bajo otros epígrafes</v>
      </c>
      <c r="C37" s="31">
        <f>'Contratos-Personas por Sectores'!F38</f>
        <v>36</v>
      </c>
      <c r="D37" s="34">
        <f t="shared" si="0"/>
        <v>0.0055155507890301825</v>
      </c>
      <c r="E37" s="31">
        <f>'Contratos-Personas por Sectores'!G38</f>
        <v>8</v>
      </c>
      <c r="F37" s="34">
        <f t="shared" si="1"/>
        <v>0.0012256779531178183</v>
      </c>
      <c r="G37" s="31">
        <f>'Contratos-Personas por Sectores'!H38</f>
        <v>44</v>
      </c>
      <c r="H37" s="34">
        <f t="shared" si="2"/>
        <v>0.006741228742148</v>
      </c>
    </row>
    <row r="38" spans="1:8" ht="15">
      <c r="A38" s="14" t="s">
        <v>96</v>
      </c>
      <c r="B38" s="22" t="str">
        <f>'Contratos-Personas por Sectores'!B39</f>
        <v>Peluqueros</v>
      </c>
      <c r="C38" s="31">
        <f>'Contratos-Personas por Sectores'!F39</f>
        <v>1</v>
      </c>
      <c r="D38" s="34">
        <f t="shared" si="0"/>
        <v>0.00015320974413972729</v>
      </c>
      <c r="E38" s="31">
        <f>'Contratos-Personas por Sectores'!G39</f>
        <v>30</v>
      </c>
      <c r="F38" s="34">
        <f t="shared" si="1"/>
        <v>0.0045962923241918184</v>
      </c>
      <c r="G38" s="31">
        <f>'Contratos-Personas por Sectores'!H39</f>
        <v>31</v>
      </c>
      <c r="H38" s="34">
        <f t="shared" si="2"/>
        <v>0.004749502068331546</v>
      </c>
    </row>
    <row r="39" spans="1:8" ht="25.5">
      <c r="A39" s="14" t="s">
        <v>97</v>
      </c>
      <c r="B39" s="22" t="str">
        <f>'Contratos-Personas por Sectores'!B40</f>
        <v>Cuidadores de niños en guarderías y centros educativos</v>
      </c>
      <c r="C39" s="31">
        <f>'Contratos-Personas por Sectores'!F40</f>
        <v>5</v>
      </c>
      <c r="D39" s="34">
        <f t="shared" si="0"/>
        <v>0.0007660487206986365</v>
      </c>
      <c r="E39" s="31">
        <f>'Contratos-Personas por Sectores'!G40</f>
        <v>27</v>
      </c>
      <c r="F39" s="34">
        <f t="shared" si="1"/>
        <v>0.004136663091772637</v>
      </c>
      <c r="G39" s="31">
        <f>'Contratos-Personas por Sectores'!H40</f>
        <v>32</v>
      </c>
      <c r="H39" s="34">
        <f t="shared" si="2"/>
        <v>0.004902711812471273</v>
      </c>
    </row>
    <row r="40" spans="1:8" ht="15">
      <c r="A40" s="14" t="s">
        <v>98</v>
      </c>
      <c r="B40" s="22" t="str">
        <f>'Contratos-Personas por Sectores'!B41</f>
        <v>Peones agropecuarios</v>
      </c>
      <c r="C40" s="31">
        <f>'Contratos-Personas por Sectores'!F41</f>
        <v>36</v>
      </c>
      <c r="D40" s="34">
        <f t="shared" si="0"/>
        <v>0.0055155507890301825</v>
      </c>
      <c r="E40" s="31">
        <f>'Contratos-Personas por Sectores'!G41</f>
        <v>2</v>
      </c>
      <c r="F40" s="34">
        <f t="shared" si="1"/>
        <v>0.00030641948827945457</v>
      </c>
      <c r="G40" s="31">
        <f>'Contratos-Personas por Sectores'!H41</f>
        <v>38</v>
      </c>
      <c r="H40" s="34">
        <f t="shared" si="2"/>
        <v>0.005821970277309637</v>
      </c>
    </row>
    <row r="41" spans="1:8" ht="15">
      <c r="A41" s="14" t="s">
        <v>99</v>
      </c>
      <c r="B41" s="22" t="str">
        <f>'Contratos-Personas por Sectores'!B42</f>
        <v>Promotores de venta</v>
      </c>
      <c r="C41" s="31">
        <f>'Contratos-Personas por Sectores'!F42</f>
        <v>9</v>
      </c>
      <c r="D41" s="34">
        <f t="shared" si="0"/>
        <v>0.0013788876972575456</v>
      </c>
      <c r="E41" s="31">
        <f>'Contratos-Personas por Sectores'!G42</f>
        <v>22</v>
      </c>
      <c r="F41" s="34">
        <f t="shared" si="1"/>
        <v>0.003370614371074</v>
      </c>
      <c r="G41" s="31">
        <f>'Contratos-Personas por Sectores'!H42</f>
        <v>31</v>
      </c>
      <c r="H41" s="34">
        <f t="shared" si="2"/>
        <v>0.004749502068331546</v>
      </c>
    </row>
    <row r="42" spans="1:8" ht="38.25">
      <c r="A42" s="14" t="s">
        <v>100</v>
      </c>
      <c r="B42" s="22" t="str">
        <f>'Contratos-Personas por Sectores'!B43</f>
        <v>Trabajadores cualificados en actividades agrícolas (excepto en huertas, invernaderos, viveros y jardines)</v>
      </c>
      <c r="C42" s="31">
        <f>'Contratos-Personas por Sectores'!F43</f>
        <v>33</v>
      </c>
      <c r="D42" s="34">
        <f t="shared" si="0"/>
        <v>0.005055921556611001</v>
      </c>
      <c r="E42" s="31">
        <f>'Contratos-Personas por Sectores'!G43</f>
        <v>4</v>
      </c>
      <c r="F42" s="34">
        <f t="shared" si="1"/>
        <v>0.0006128389765589091</v>
      </c>
      <c r="G42" s="31">
        <f>'Contratos-Personas por Sectores'!H43</f>
        <v>37</v>
      </c>
      <c r="H42" s="34">
        <f t="shared" si="2"/>
        <v>0.005668760533169909</v>
      </c>
    </row>
    <row r="43" spans="1:8" ht="38.25">
      <c r="A43" s="14" t="s">
        <v>101</v>
      </c>
      <c r="B43" s="22" t="str">
        <f>'Contratos-Personas por Sectores'!B44</f>
        <v>Trabajadores de los cuidados a las personas en servicios de salud no clasificados bajo otros epígrafes</v>
      </c>
      <c r="C43" s="31">
        <f>'Contratos-Personas por Sectores'!F44</f>
        <v>4</v>
      </c>
      <c r="D43" s="34">
        <f t="shared" si="0"/>
        <v>0.0006128389765589091</v>
      </c>
      <c r="E43" s="31">
        <f>'Contratos-Personas por Sectores'!G44</f>
        <v>25</v>
      </c>
      <c r="F43" s="34">
        <f t="shared" si="1"/>
        <v>0.003830243603493182</v>
      </c>
      <c r="G43" s="31">
        <f>'Contratos-Personas por Sectores'!H44</f>
        <v>29</v>
      </c>
      <c r="H43" s="34">
        <f t="shared" si="2"/>
        <v>0.0044430825800520915</v>
      </c>
    </row>
    <row r="44" spans="1:8" ht="15">
      <c r="A44" s="14" t="s">
        <v>102</v>
      </c>
      <c r="B44" s="22" t="str">
        <f>'Contratos-Personas por Sectores'!B45</f>
        <v>Barrenderos y afines</v>
      </c>
      <c r="C44" s="31">
        <f>'Contratos-Personas por Sectores'!F45</f>
        <v>27</v>
      </c>
      <c r="D44" s="34">
        <f t="shared" si="0"/>
        <v>0.004136663091772637</v>
      </c>
      <c r="E44" s="31">
        <f>'Contratos-Personas por Sectores'!G45</f>
        <v>2</v>
      </c>
      <c r="F44" s="34">
        <f t="shared" si="1"/>
        <v>0.00030641948827945457</v>
      </c>
      <c r="G44" s="31">
        <f>'Contratos-Personas por Sectores'!H45</f>
        <v>29</v>
      </c>
      <c r="H44" s="34">
        <f t="shared" si="2"/>
        <v>0.0044430825800520915</v>
      </c>
    </row>
    <row r="45" spans="1:8" ht="25.5">
      <c r="A45" s="14" t="s">
        <v>103</v>
      </c>
      <c r="B45" s="22" t="str">
        <f>'Contratos-Personas por Sectores'!B46</f>
        <v>Trabajadores cualificados en actividades forestales y del medio natural</v>
      </c>
      <c r="C45" s="31">
        <f>'Contratos-Personas por Sectores'!F46</f>
        <v>32</v>
      </c>
      <c r="D45" s="34">
        <f t="shared" si="0"/>
        <v>0.004902711812471273</v>
      </c>
      <c r="E45" s="31">
        <f>'Contratos-Personas por Sectores'!G46</f>
        <v>0</v>
      </c>
      <c r="F45" s="34">
        <f t="shared" si="1"/>
        <v>0</v>
      </c>
      <c r="G45" s="31">
        <f>'Contratos-Personas por Sectores'!H46</f>
        <v>32</v>
      </c>
      <c r="H45" s="34">
        <f t="shared" si="2"/>
        <v>0.004902711812471273</v>
      </c>
    </row>
    <row r="46" spans="1:8" ht="15">
      <c r="A46" s="14" t="s">
        <v>104</v>
      </c>
      <c r="B46" s="22" t="str">
        <f>'Contratos-Personas por Sectores'!B47</f>
        <v>Operadores de maquinaria agrícola móvil</v>
      </c>
      <c r="C46" s="31">
        <f>'Contratos-Personas por Sectores'!F47</f>
        <v>25</v>
      </c>
      <c r="D46" s="34">
        <f t="shared" si="0"/>
        <v>0.003830243603493182</v>
      </c>
      <c r="E46" s="31">
        <f>'Contratos-Personas por Sectores'!G47</f>
        <v>0</v>
      </c>
      <c r="F46" s="34">
        <f t="shared" si="1"/>
        <v>0</v>
      </c>
      <c r="G46" s="31">
        <f>'Contratos-Personas por Sectores'!H47</f>
        <v>25</v>
      </c>
      <c r="H46" s="34">
        <f t="shared" si="2"/>
        <v>0.003830243603493182</v>
      </c>
    </row>
    <row r="47" spans="1:8" ht="15">
      <c r="A47" s="14" t="s">
        <v>105</v>
      </c>
      <c r="B47" s="22" t="str">
        <f>'Contratos-Personas por Sectores'!B48</f>
        <v>Auxiliares de enfermería de atención primaria</v>
      </c>
      <c r="C47" s="31">
        <f>'Contratos-Personas por Sectores'!F48</f>
        <v>5</v>
      </c>
      <c r="D47" s="34">
        <f t="shared" si="0"/>
        <v>0.0007660487206986365</v>
      </c>
      <c r="E47" s="31">
        <f>'Contratos-Personas por Sectores'!G48</f>
        <v>20</v>
      </c>
      <c r="F47" s="34">
        <f t="shared" si="1"/>
        <v>0.003064194882794546</v>
      </c>
      <c r="G47" s="31">
        <f>'Contratos-Personas por Sectores'!H48</f>
        <v>25</v>
      </c>
      <c r="H47" s="34">
        <f t="shared" si="2"/>
        <v>0.003830243603493182</v>
      </c>
    </row>
    <row r="48" spans="1:8" ht="15.75">
      <c r="A48" s="118" t="s">
        <v>5</v>
      </c>
      <c r="B48" s="118"/>
      <c r="C48" s="32">
        <f>SUM(C8:C47)</f>
        <v>3683</v>
      </c>
      <c r="D48" s="33">
        <f t="shared" si="0"/>
        <v>0.5642714876666156</v>
      </c>
      <c r="E48" s="32">
        <f>SUM(E8:E47)</f>
        <v>2844</v>
      </c>
      <c r="F48" s="33">
        <f t="shared" si="1"/>
        <v>0.4357285123333844</v>
      </c>
      <c r="G48" s="32">
        <f>SUM(G8:G47)</f>
        <v>6527</v>
      </c>
      <c r="H48" s="33">
        <f t="shared" si="2"/>
        <v>1</v>
      </c>
    </row>
    <row r="49" spans="2:8" ht="15.75">
      <c r="B49" s="5" t="s">
        <v>144</v>
      </c>
      <c r="C49" s="32">
        <v>4282</v>
      </c>
      <c r="D49" s="33">
        <f>C49/G49</f>
        <v>0.5782579338284942</v>
      </c>
      <c r="E49" s="32">
        <v>3123</v>
      </c>
      <c r="F49" s="33">
        <f>E49/G49</f>
        <v>0.4217420661715057</v>
      </c>
      <c r="G49" s="32">
        <v>7405</v>
      </c>
      <c r="H49" s="33">
        <f>G49/G49</f>
        <v>1</v>
      </c>
    </row>
    <row r="50" spans="3:6" ht="15">
      <c r="C50" s="24"/>
      <c r="D50" s="24"/>
      <c r="E50" s="24"/>
      <c r="F50" s="24"/>
    </row>
    <row r="51" spans="3:6" ht="15">
      <c r="C51" s="11"/>
      <c r="D51" s="11"/>
      <c r="E51" s="11"/>
      <c r="F51" s="11"/>
    </row>
    <row r="52" spans="3:6" ht="15">
      <c r="C52" s="11"/>
      <c r="D52" s="11"/>
      <c r="E52" s="11"/>
      <c r="F52" s="11"/>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104" t="s">
        <v>227</v>
      </c>
      <c r="B3" s="104"/>
      <c r="C3" s="104"/>
      <c r="D3" s="104"/>
      <c r="E3" s="104"/>
      <c r="F3" s="104"/>
      <c r="G3" s="104"/>
      <c r="H3" s="104"/>
    </row>
    <row r="4" ht="15.75">
      <c r="A4" s="12"/>
    </row>
    <row r="5" ht="15.75">
      <c r="A5" s="12"/>
    </row>
    <row r="7" spans="1:10" ht="15">
      <c r="A7" s="112" t="s">
        <v>206</v>
      </c>
      <c r="B7" s="112"/>
      <c r="C7" s="112"/>
      <c r="D7" s="112"/>
      <c r="E7" s="112"/>
      <c r="F7" s="112"/>
      <c r="G7" s="112"/>
      <c r="H7" s="112"/>
      <c r="I7" s="112"/>
      <c r="J7" s="112"/>
    </row>
    <row r="8" spans="1:10" s="13" customFormat="1" ht="25.5">
      <c r="A8" s="60" t="s">
        <v>164</v>
      </c>
      <c r="B8" s="55" t="s">
        <v>118</v>
      </c>
      <c r="C8" s="55" t="s">
        <v>230</v>
      </c>
      <c r="D8" s="55" t="s">
        <v>119</v>
      </c>
      <c r="E8" s="55" t="s">
        <v>234</v>
      </c>
      <c r="F8" s="55" t="s">
        <v>231</v>
      </c>
      <c r="G8" s="55" t="s">
        <v>232</v>
      </c>
      <c r="H8" s="55" t="s">
        <v>196</v>
      </c>
      <c r="I8" s="55" t="s">
        <v>283</v>
      </c>
      <c r="J8" s="55" t="s">
        <v>113</v>
      </c>
    </row>
    <row r="9" spans="1:10" ht="15">
      <c r="A9" s="56" t="s">
        <v>114</v>
      </c>
      <c r="B9" s="84">
        <v>199</v>
      </c>
      <c r="C9" s="84">
        <v>1210</v>
      </c>
      <c r="D9" s="84">
        <v>2165</v>
      </c>
      <c r="E9" s="84">
        <v>417</v>
      </c>
      <c r="F9" s="84">
        <v>85</v>
      </c>
      <c r="G9" s="84">
        <v>42</v>
      </c>
      <c r="H9" s="84">
        <v>101</v>
      </c>
      <c r="I9" s="84">
        <v>48</v>
      </c>
      <c r="J9" s="58">
        <f aca="true" t="shared" si="0" ref="J9:J14">SUM(B9:I9)</f>
        <v>4267</v>
      </c>
    </row>
    <row r="10" spans="1:10" ht="15">
      <c r="A10" s="56" t="s">
        <v>115</v>
      </c>
      <c r="B10" s="84">
        <v>9</v>
      </c>
      <c r="C10" s="84">
        <v>46</v>
      </c>
      <c r="D10" s="84">
        <v>90</v>
      </c>
      <c r="E10" s="84">
        <v>65</v>
      </c>
      <c r="F10" s="84">
        <v>7</v>
      </c>
      <c r="G10" s="84">
        <v>7</v>
      </c>
      <c r="H10" s="84">
        <v>14</v>
      </c>
      <c r="I10" s="84">
        <v>11</v>
      </c>
      <c r="J10" s="80">
        <f t="shared" si="0"/>
        <v>249</v>
      </c>
    </row>
    <row r="11" spans="1:10" ht="15">
      <c r="A11" s="56" t="s">
        <v>116</v>
      </c>
      <c r="B11" s="84">
        <v>24</v>
      </c>
      <c r="C11" s="84">
        <v>124</v>
      </c>
      <c r="D11" s="84">
        <v>162</v>
      </c>
      <c r="E11" s="84">
        <v>64</v>
      </c>
      <c r="F11" s="84">
        <v>18</v>
      </c>
      <c r="G11" s="84">
        <v>13</v>
      </c>
      <c r="H11" s="84">
        <v>10</v>
      </c>
      <c r="I11" s="84">
        <v>9</v>
      </c>
      <c r="J11" s="80">
        <f t="shared" si="0"/>
        <v>424</v>
      </c>
    </row>
    <row r="12" spans="1:10" ht="15">
      <c r="A12" s="56" t="s">
        <v>117</v>
      </c>
      <c r="B12" s="84">
        <v>7</v>
      </c>
      <c r="C12" s="84">
        <v>32</v>
      </c>
      <c r="D12" s="84">
        <v>65</v>
      </c>
      <c r="E12" s="84">
        <v>28</v>
      </c>
      <c r="F12" s="84">
        <v>25</v>
      </c>
      <c r="G12" s="84">
        <v>15</v>
      </c>
      <c r="H12" s="84">
        <v>10</v>
      </c>
      <c r="I12" s="84">
        <v>14</v>
      </c>
      <c r="J12" s="80">
        <f t="shared" si="0"/>
        <v>196</v>
      </c>
    </row>
    <row r="13" spans="1:10" ht="15">
      <c r="A13" s="56" t="s">
        <v>192</v>
      </c>
      <c r="B13" s="84">
        <v>0</v>
      </c>
      <c r="C13" s="84">
        <v>2</v>
      </c>
      <c r="D13" s="84">
        <v>2</v>
      </c>
      <c r="E13" s="84">
        <v>2</v>
      </c>
      <c r="F13" s="84">
        <v>0</v>
      </c>
      <c r="G13" s="84">
        <v>2</v>
      </c>
      <c r="H13" s="84">
        <v>2</v>
      </c>
      <c r="I13" s="84">
        <v>11</v>
      </c>
      <c r="J13" s="80">
        <f t="shared" si="0"/>
        <v>21</v>
      </c>
    </row>
    <row r="14" spans="1:10" ht="27.75" customHeight="1">
      <c r="A14" s="56" t="s">
        <v>193</v>
      </c>
      <c r="B14" s="84">
        <v>328</v>
      </c>
      <c r="C14" s="84">
        <v>721</v>
      </c>
      <c r="D14" s="84">
        <v>1220</v>
      </c>
      <c r="E14" s="84">
        <v>310</v>
      </c>
      <c r="F14" s="84">
        <v>74</v>
      </c>
      <c r="G14" s="84">
        <v>40</v>
      </c>
      <c r="H14" s="84">
        <v>82</v>
      </c>
      <c r="I14" s="84">
        <v>58</v>
      </c>
      <c r="J14" s="80">
        <f t="shared" si="0"/>
        <v>2833</v>
      </c>
    </row>
    <row r="15" spans="1:10" ht="15.75">
      <c r="A15" s="57" t="s">
        <v>5</v>
      </c>
      <c r="B15" s="59">
        <f>SUM(B9:B14)</f>
        <v>567</v>
      </c>
      <c r="C15" s="59">
        <f aca="true" t="shared" si="1" ref="C15:J15">SUM(C9:C14)</f>
        <v>2135</v>
      </c>
      <c r="D15" s="59">
        <f t="shared" si="1"/>
        <v>3704</v>
      </c>
      <c r="E15" s="59">
        <f t="shared" si="1"/>
        <v>886</v>
      </c>
      <c r="F15" s="59">
        <f t="shared" si="1"/>
        <v>209</v>
      </c>
      <c r="G15" s="59">
        <f t="shared" si="1"/>
        <v>119</v>
      </c>
      <c r="H15" s="59">
        <f t="shared" si="1"/>
        <v>219</v>
      </c>
      <c r="I15" s="59">
        <f t="shared" si="1"/>
        <v>151</v>
      </c>
      <c r="J15" s="59">
        <f t="shared" si="1"/>
        <v>7990</v>
      </c>
    </row>
    <row r="40" spans="2:7" ht="15">
      <c r="B40" s="100" t="s">
        <v>228</v>
      </c>
      <c r="C40" s="100"/>
      <c r="D40" s="100"/>
      <c r="E40" s="100"/>
      <c r="F40" s="100"/>
      <c r="G40" s="100"/>
    </row>
    <row r="41" spans="2:7" ht="15">
      <c r="B41" s="100"/>
      <c r="C41" s="100"/>
      <c r="D41" s="100"/>
      <c r="E41" s="100"/>
      <c r="F41" s="100"/>
      <c r="G41" s="100"/>
    </row>
    <row r="42" spans="2:7" ht="15">
      <c r="B42" s="100"/>
      <c r="C42" s="100"/>
      <c r="D42" s="100"/>
      <c r="E42" s="100"/>
      <c r="F42" s="100"/>
      <c r="G42" s="100"/>
    </row>
  </sheetData>
  <mergeCells count="3">
    <mergeCell ref="B40:G42"/>
    <mergeCell ref="A3:H3"/>
    <mergeCell ref="A7:J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8.57421875" style="9" bestFit="1" customWidth="1"/>
    <col min="5" max="6" width="14.8515625" style="9" bestFit="1" customWidth="1"/>
    <col min="7" max="7" width="15.8515625" style="9" bestFit="1" customWidth="1"/>
    <col min="8" max="8" width="10.8515625" style="9" bestFit="1" customWidth="1"/>
    <col min="9" max="9" width="17.57421875" style="9" customWidth="1"/>
    <col min="10" max="13" width="11.421875" style="9" customWidth="1"/>
    <col min="14" max="15" width="14.8515625" style="9" bestFit="1" customWidth="1"/>
    <col min="16" max="16" width="15.8515625" style="9" bestFit="1" customWidth="1"/>
    <col min="17" max="17" width="10.140625" style="9" bestFit="1" customWidth="1"/>
    <col min="18" max="18" width="11.421875" style="9" customWidth="1"/>
    <col min="19" max="19" width="15.28125" style="9" customWidth="1"/>
    <col min="20"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8" t="s">
        <v>229</v>
      </c>
      <c r="B3" s="98"/>
      <c r="C3" s="98"/>
      <c r="D3" s="98"/>
      <c r="E3" s="98"/>
      <c r="F3" s="98"/>
      <c r="G3" s="98"/>
      <c r="H3" s="77"/>
      <c r="I3" s="76"/>
      <c r="J3" s="62"/>
      <c r="K3" s="62"/>
      <c r="L3" s="62"/>
      <c r="M3" s="62"/>
      <c r="N3" s="62"/>
      <c r="O3" s="62"/>
      <c r="P3" s="62"/>
      <c r="Q3" s="62"/>
      <c r="R3" s="62"/>
      <c r="S3" s="62"/>
      <c r="T3" s="62"/>
    </row>
    <row r="4" spans="1:20" ht="15.75" customHeight="1">
      <c r="A4" s="98"/>
      <c r="B4" s="98"/>
      <c r="C4" s="98"/>
      <c r="D4" s="98"/>
      <c r="E4" s="98"/>
      <c r="F4" s="98"/>
      <c r="G4" s="98"/>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12" t="s">
        <v>206</v>
      </c>
      <c r="B6" s="112"/>
      <c r="C6" s="112"/>
      <c r="D6" s="112"/>
      <c r="E6" s="112"/>
      <c r="F6" s="112"/>
      <c r="G6" s="112"/>
      <c r="H6" s="112"/>
      <c r="I6" s="112"/>
      <c r="J6" s="112"/>
      <c r="K6" s="62"/>
      <c r="L6" s="119" t="s">
        <v>130</v>
      </c>
      <c r="M6" s="119"/>
      <c r="N6" s="119"/>
      <c r="O6" s="119"/>
      <c r="P6" s="119"/>
      <c r="Q6" s="119"/>
      <c r="R6" s="119"/>
      <c r="S6" s="119"/>
      <c r="T6" s="119"/>
    </row>
    <row r="7" spans="1:20" ht="25.5">
      <c r="A7" s="64" t="s">
        <v>165</v>
      </c>
      <c r="B7" s="64" t="s">
        <v>168</v>
      </c>
      <c r="C7" s="74"/>
      <c r="D7" s="68" t="s">
        <v>120</v>
      </c>
      <c r="E7" s="68" t="s">
        <v>122</v>
      </c>
      <c r="F7" s="68" t="s">
        <v>121</v>
      </c>
      <c r="G7" s="68" t="s">
        <v>123</v>
      </c>
      <c r="H7" s="68" t="s">
        <v>194</v>
      </c>
      <c r="I7" s="67" t="s">
        <v>193</v>
      </c>
      <c r="J7" s="68" t="s">
        <v>7</v>
      </c>
      <c r="K7" s="62"/>
      <c r="L7" s="64" t="s">
        <v>165</v>
      </c>
      <c r="M7" s="64" t="s">
        <v>168</v>
      </c>
      <c r="N7" s="68" t="s">
        <v>120</v>
      </c>
      <c r="O7" s="68" t="s">
        <v>121</v>
      </c>
      <c r="P7" s="68" t="s">
        <v>122</v>
      </c>
      <c r="Q7" s="68" t="s">
        <v>123</v>
      </c>
      <c r="R7" s="68" t="s">
        <v>194</v>
      </c>
      <c r="S7" s="67" t="s">
        <v>193</v>
      </c>
      <c r="T7" s="68" t="s">
        <v>7</v>
      </c>
    </row>
    <row r="8" spans="1:20" ht="15">
      <c r="A8" s="106" t="s">
        <v>34</v>
      </c>
      <c r="B8" s="106" t="s">
        <v>161</v>
      </c>
      <c r="C8" s="69" t="s">
        <v>111</v>
      </c>
      <c r="D8" s="21">
        <v>138</v>
      </c>
      <c r="E8" s="21">
        <v>5</v>
      </c>
      <c r="F8" s="21">
        <v>10</v>
      </c>
      <c r="G8" s="21"/>
      <c r="H8" s="21"/>
      <c r="I8" s="21">
        <v>86</v>
      </c>
      <c r="J8" s="72">
        <f>SUM(D8:I8)</f>
        <v>239</v>
      </c>
      <c r="K8" s="62"/>
      <c r="L8" s="106" t="s">
        <v>34</v>
      </c>
      <c r="M8" s="63" t="s">
        <v>147</v>
      </c>
      <c r="N8" s="72">
        <f aca="true" t="shared" si="0" ref="N8:S8">D9</f>
        <v>94</v>
      </c>
      <c r="O8" s="79">
        <f t="shared" si="0"/>
        <v>5</v>
      </c>
      <c r="P8" s="79">
        <f t="shared" si="0"/>
        <v>10</v>
      </c>
      <c r="Q8" s="79">
        <f t="shared" si="0"/>
        <v>0</v>
      </c>
      <c r="R8" s="79">
        <f t="shared" si="0"/>
        <v>0</v>
      </c>
      <c r="S8" s="79">
        <f t="shared" si="0"/>
        <v>74</v>
      </c>
      <c r="T8" s="72">
        <f>SUM(N8:S8)</f>
        <v>183</v>
      </c>
    </row>
    <row r="9" spans="1:20" ht="15">
      <c r="A9" s="106"/>
      <c r="B9" s="106"/>
      <c r="C9" s="69" t="s">
        <v>124</v>
      </c>
      <c r="D9" s="21">
        <v>94</v>
      </c>
      <c r="E9" s="21">
        <v>5</v>
      </c>
      <c r="F9" s="21">
        <v>10</v>
      </c>
      <c r="G9" s="21"/>
      <c r="H9" s="21"/>
      <c r="I9" s="21">
        <v>74</v>
      </c>
      <c r="J9" s="72">
        <f aca="true" t="shared" si="1" ref="J9:J66">SUM(D9:I9)</f>
        <v>183</v>
      </c>
      <c r="K9" s="62"/>
      <c r="L9" s="106"/>
      <c r="M9" s="63" t="s">
        <v>3</v>
      </c>
      <c r="N9" s="97">
        <f aca="true" t="shared" si="2" ref="N9:S9">D12</f>
        <v>57</v>
      </c>
      <c r="O9" s="79">
        <f t="shared" si="2"/>
        <v>2</v>
      </c>
      <c r="P9" s="79">
        <f t="shared" si="2"/>
        <v>6</v>
      </c>
      <c r="Q9" s="79">
        <f t="shared" si="2"/>
        <v>3</v>
      </c>
      <c r="R9" s="79">
        <f t="shared" si="2"/>
        <v>0</v>
      </c>
      <c r="S9" s="79">
        <f t="shared" si="2"/>
        <v>26</v>
      </c>
      <c r="T9" s="72">
        <f aca="true" t="shared" si="3" ref="T9:T28">SUM(N9:S9)</f>
        <v>94</v>
      </c>
    </row>
    <row r="10" spans="1:20" ht="15">
      <c r="A10" s="106"/>
      <c r="B10" s="106"/>
      <c r="C10" s="70" t="s">
        <v>112</v>
      </c>
      <c r="D10" s="73">
        <f>D8-D9</f>
        <v>44</v>
      </c>
      <c r="E10" s="73">
        <f aca="true" t="shared" si="4" ref="E10:J10">E8-E9</f>
        <v>0</v>
      </c>
      <c r="F10" s="73">
        <f t="shared" si="4"/>
        <v>0</v>
      </c>
      <c r="G10" s="73">
        <f t="shared" si="4"/>
        <v>0</v>
      </c>
      <c r="H10" s="73">
        <f t="shared" si="4"/>
        <v>0</v>
      </c>
      <c r="I10" s="73">
        <f t="shared" si="4"/>
        <v>12</v>
      </c>
      <c r="J10" s="73">
        <f t="shared" si="4"/>
        <v>56</v>
      </c>
      <c r="K10" s="62"/>
      <c r="L10" s="106" t="s">
        <v>127</v>
      </c>
      <c r="M10" s="63" t="s">
        <v>147</v>
      </c>
      <c r="N10" s="97">
        <f aca="true" t="shared" si="5" ref="N10:S10">D15</f>
        <v>394</v>
      </c>
      <c r="O10" s="79">
        <f t="shared" si="5"/>
        <v>23</v>
      </c>
      <c r="P10" s="79">
        <f t="shared" si="5"/>
        <v>31</v>
      </c>
      <c r="Q10" s="79">
        <f t="shared" si="5"/>
        <v>20</v>
      </c>
      <c r="R10" s="79">
        <f t="shared" si="5"/>
        <v>3</v>
      </c>
      <c r="S10" s="79">
        <f t="shared" si="5"/>
        <v>283</v>
      </c>
      <c r="T10" s="72">
        <f t="shared" si="3"/>
        <v>754</v>
      </c>
    </row>
    <row r="11" spans="1:20" ht="15">
      <c r="A11" s="106"/>
      <c r="B11" s="106" t="s">
        <v>125</v>
      </c>
      <c r="C11" s="69" t="s">
        <v>111</v>
      </c>
      <c r="D11" s="21">
        <v>73</v>
      </c>
      <c r="E11" s="21">
        <v>2</v>
      </c>
      <c r="F11" s="21">
        <v>6</v>
      </c>
      <c r="G11" s="21">
        <v>3</v>
      </c>
      <c r="H11" s="21"/>
      <c r="I11" s="21">
        <v>27</v>
      </c>
      <c r="J11" s="72">
        <f t="shared" si="1"/>
        <v>111</v>
      </c>
      <c r="K11" s="62"/>
      <c r="L11" s="106"/>
      <c r="M11" s="63" t="s">
        <v>3</v>
      </c>
      <c r="N11" s="97">
        <f aca="true" t="shared" si="6" ref="N11:S11">D18</f>
        <v>325</v>
      </c>
      <c r="O11" s="79">
        <f t="shared" si="6"/>
        <v>40</v>
      </c>
      <c r="P11" s="79">
        <f t="shared" si="6"/>
        <v>38</v>
      </c>
      <c r="Q11" s="79">
        <f t="shared" si="6"/>
        <v>14</v>
      </c>
      <c r="R11" s="79">
        <f t="shared" si="6"/>
        <v>1</v>
      </c>
      <c r="S11" s="79">
        <f t="shared" si="6"/>
        <v>195</v>
      </c>
      <c r="T11" s="72">
        <f t="shared" si="3"/>
        <v>613</v>
      </c>
    </row>
    <row r="12" spans="1:20" ht="15">
      <c r="A12" s="106"/>
      <c r="B12" s="106"/>
      <c r="C12" s="71" t="s">
        <v>124</v>
      </c>
      <c r="D12" s="21">
        <v>57</v>
      </c>
      <c r="E12" s="21">
        <v>2</v>
      </c>
      <c r="F12" s="21">
        <v>6</v>
      </c>
      <c r="G12" s="21">
        <v>3</v>
      </c>
      <c r="H12" s="21"/>
      <c r="I12" s="21">
        <v>26</v>
      </c>
      <c r="J12" s="72">
        <f t="shared" si="1"/>
        <v>94</v>
      </c>
      <c r="K12" s="62"/>
      <c r="L12" s="106" t="s">
        <v>36</v>
      </c>
      <c r="M12" s="63" t="s">
        <v>147</v>
      </c>
      <c r="N12" s="97">
        <f aca="true" t="shared" si="7" ref="N12:S12">D21</f>
        <v>400</v>
      </c>
      <c r="O12" s="79">
        <f t="shared" si="7"/>
        <v>20</v>
      </c>
      <c r="P12" s="79">
        <f t="shared" si="7"/>
        <v>37</v>
      </c>
      <c r="Q12" s="79">
        <f t="shared" si="7"/>
        <v>25</v>
      </c>
      <c r="R12" s="79">
        <f t="shared" si="7"/>
        <v>1</v>
      </c>
      <c r="S12" s="79">
        <f t="shared" si="7"/>
        <v>297</v>
      </c>
      <c r="T12" s="72">
        <f t="shared" si="3"/>
        <v>780</v>
      </c>
    </row>
    <row r="13" spans="1:20" ht="15">
      <c r="A13" s="106"/>
      <c r="B13" s="106"/>
      <c r="C13" s="70" t="s">
        <v>112</v>
      </c>
      <c r="D13" s="73">
        <f aca="true" t="shared" si="8" ref="D13:J13">D11-D12</f>
        <v>16</v>
      </c>
      <c r="E13" s="73">
        <f t="shared" si="8"/>
        <v>0</v>
      </c>
      <c r="F13" s="73">
        <f t="shared" si="8"/>
        <v>0</v>
      </c>
      <c r="G13" s="73">
        <f t="shared" si="8"/>
        <v>0</v>
      </c>
      <c r="H13" s="73">
        <f t="shared" si="8"/>
        <v>0</v>
      </c>
      <c r="I13" s="73">
        <f t="shared" si="8"/>
        <v>1</v>
      </c>
      <c r="J13" s="73">
        <f t="shared" si="8"/>
        <v>17</v>
      </c>
      <c r="K13" s="62"/>
      <c r="L13" s="106"/>
      <c r="M13" s="63" t="s">
        <v>3</v>
      </c>
      <c r="N13" s="97">
        <f aca="true" t="shared" si="9" ref="N13:S13">D24</f>
        <v>305</v>
      </c>
      <c r="O13" s="79">
        <f t="shared" si="9"/>
        <v>35</v>
      </c>
      <c r="P13" s="79">
        <f t="shared" si="9"/>
        <v>44</v>
      </c>
      <c r="Q13" s="79">
        <f t="shared" si="9"/>
        <v>26</v>
      </c>
      <c r="R13" s="79">
        <f t="shared" si="9"/>
        <v>9</v>
      </c>
      <c r="S13" s="79">
        <f t="shared" si="9"/>
        <v>234</v>
      </c>
      <c r="T13" s="72">
        <f t="shared" si="3"/>
        <v>653</v>
      </c>
    </row>
    <row r="14" spans="1:20" ht="15">
      <c r="A14" s="106" t="s">
        <v>35</v>
      </c>
      <c r="B14" s="106" t="s">
        <v>161</v>
      </c>
      <c r="C14" s="69" t="s">
        <v>111</v>
      </c>
      <c r="D14" s="21">
        <v>599</v>
      </c>
      <c r="E14" s="21">
        <v>23</v>
      </c>
      <c r="F14" s="21">
        <v>31</v>
      </c>
      <c r="G14" s="21">
        <v>20</v>
      </c>
      <c r="H14" s="21">
        <v>3</v>
      </c>
      <c r="I14" s="21">
        <v>308</v>
      </c>
      <c r="J14" s="72">
        <f t="shared" si="1"/>
        <v>984</v>
      </c>
      <c r="K14" s="62"/>
      <c r="L14" s="106" t="s">
        <v>37</v>
      </c>
      <c r="M14" s="63" t="s">
        <v>147</v>
      </c>
      <c r="N14" s="97">
        <f aca="true" t="shared" si="10" ref="N14:S14">D27</f>
        <v>312</v>
      </c>
      <c r="O14" s="79">
        <f t="shared" si="10"/>
        <v>11</v>
      </c>
      <c r="P14" s="79">
        <f t="shared" si="10"/>
        <v>36</v>
      </c>
      <c r="Q14" s="79">
        <f t="shared" si="10"/>
        <v>13</v>
      </c>
      <c r="R14" s="79">
        <f t="shared" si="10"/>
        <v>2</v>
      </c>
      <c r="S14" s="79">
        <f t="shared" si="10"/>
        <v>237</v>
      </c>
      <c r="T14" s="72">
        <f t="shared" si="3"/>
        <v>611</v>
      </c>
    </row>
    <row r="15" spans="1:20" ht="15">
      <c r="A15" s="106"/>
      <c r="B15" s="106"/>
      <c r="C15" s="71" t="s">
        <v>124</v>
      </c>
      <c r="D15" s="21">
        <v>394</v>
      </c>
      <c r="E15" s="21">
        <v>23</v>
      </c>
      <c r="F15" s="21">
        <v>31</v>
      </c>
      <c r="G15" s="21">
        <v>20</v>
      </c>
      <c r="H15" s="21">
        <v>3</v>
      </c>
      <c r="I15" s="21">
        <v>283</v>
      </c>
      <c r="J15" s="72">
        <f t="shared" si="1"/>
        <v>754</v>
      </c>
      <c r="K15" s="62"/>
      <c r="L15" s="106"/>
      <c r="M15" s="63" t="s">
        <v>3</v>
      </c>
      <c r="N15" s="97">
        <f aca="true" t="shared" si="11" ref="N15:S15">D30</f>
        <v>228</v>
      </c>
      <c r="O15" s="79">
        <f t="shared" si="11"/>
        <v>22</v>
      </c>
      <c r="P15" s="79">
        <f t="shared" si="11"/>
        <v>36</v>
      </c>
      <c r="Q15" s="79">
        <f t="shared" si="11"/>
        <v>14</v>
      </c>
      <c r="R15" s="79">
        <f t="shared" si="11"/>
        <v>0</v>
      </c>
      <c r="S15" s="79">
        <f t="shared" si="11"/>
        <v>176</v>
      </c>
      <c r="T15" s="72">
        <f t="shared" si="3"/>
        <v>476</v>
      </c>
    </row>
    <row r="16" spans="1:20" ht="15">
      <c r="A16" s="106"/>
      <c r="B16" s="106"/>
      <c r="C16" s="70" t="s">
        <v>112</v>
      </c>
      <c r="D16" s="73">
        <f aca="true" t="shared" si="12" ref="D16:J16">D14-D15</f>
        <v>205</v>
      </c>
      <c r="E16" s="73">
        <f t="shared" si="12"/>
        <v>0</v>
      </c>
      <c r="F16" s="73">
        <f t="shared" si="12"/>
        <v>0</v>
      </c>
      <c r="G16" s="73">
        <f t="shared" si="12"/>
        <v>0</v>
      </c>
      <c r="H16" s="73">
        <f t="shared" si="12"/>
        <v>0</v>
      </c>
      <c r="I16" s="73">
        <f t="shared" si="12"/>
        <v>25</v>
      </c>
      <c r="J16" s="73">
        <f t="shared" si="12"/>
        <v>230</v>
      </c>
      <c r="K16" s="62"/>
      <c r="L16" s="106" t="s">
        <v>128</v>
      </c>
      <c r="M16" s="63" t="s">
        <v>147</v>
      </c>
      <c r="N16" s="72">
        <f aca="true" t="shared" si="13" ref="N16:S16">D33</f>
        <v>272</v>
      </c>
      <c r="O16" s="79">
        <f t="shared" si="13"/>
        <v>12</v>
      </c>
      <c r="P16" s="79">
        <f t="shared" si="13"/>
        <v>36</v>
      </c>
      <c r="Q16" s="79">
        <f t="shared" si="13"/>
        <v>9</v>
      </c>
      <c r="R16" s="79">
        <f t="shared" si="13"/>
        <v>0</v>
      </c>
      <c r="S16" s="79">
        <f t="shared" si="13"/>
        <v>186</v>
      </c>
      <c r="T16" s="72">
        <f t="shared" si="3"/>
        <v>515</v>
      </c>
    </row>
    <row r="17" spans="1:20" ht="15">
      <c r="A17" s="106"/>
      <c r="B17" s="106" t="s">
        <v>125</v>
      </c>
      <c r="C17" s="69" t="s">
        <v>111</v>
      </c>
      <c r="D17" s="21">
        <v>482</v>
      </c>
      <c r="E17" s="21">
        <v>40</v>
      </c>
      <c r="F17" s="21">
        <v>38</v>
      </c>
      <c r="G17" s="21">
        <v>14</v>
      </c>
      <c r="H17" s="21">
        <v>1</v>
      </c>
      <c r="I17" s="21">
        <v>226</v>
      </c>
      <c r="J17" s="72">
        <f t="shared" si="1"/>
        <v>801</v>
      </c>
      <c r="K17" s="62"/>
      <c r="L17" s="106"/>
      <c r="M17" s="63" t="s">
        <v>3</v>
      </c>
      <c r="N17" s="72">
        <f aca="true" t="shared" si="14" ref="N17:S17">D36</f>
        <v>197</v>
      </c>
      <c r="O17" s="79">
        <f t="shared" si="14"/>
        <v>11</v>
      </c>
      <c r="P17" s="79">
        <f t="shared" si="14"/>
        <v>20</v>
      </c>
      <c r="Q17" s="79">
        <f t="shared" si="14"/>
        <v>11</v>
      </c>
      <c r="R17" s="79">
        <f t="shared" si="14"/>
        <v>1</v>
      </c>
      <c r="S17" s="79">
        <f t="shared" si="14"/>
        <v>119</v>
      </c>
      <c r="T17" s="72">
        <f t="shared" si="3"/>
        <v>359</v>
      </c>
    </row>
    <row r="18" spans="1:20" ht="15">
      <c r="A18" s="106"/>
      <c r="B18" s="106"/>
      <c r="C18" s="71" t="s">
        <v>124</v>
      </c>
      <c r="D18" s="21">
        <v>325</v>
      </c>
      <c r="E18" s="21">
        <v>40</v>
      </c>
      <c r="F18" s="21">
        <v>38</v>
      </c>
      <c r="G18" s="21">
        <v>14</v>
      </c>
      <c r="H18" s="21">
        <v>1</v>
      </c>
      <c r="I18" s="21">
        <v>195</v>
      </c>
      <c r="J18" s="72">
        <f t="shared" si="1"/>
        <v>613</v>
      </c>
      <c r="K18" s="62"/>
      <c r="L18" s="106" t="s">
        <v>129</v>
      </c>
      <c r="M18" s="63" t="s">
        <v>147</v>
      </c>
      <c r="N18" s="72">
        <f aca="true" t="shared" si="15" ref="N18:S18">D39</f>
        <v>269</v>
      </c>
      <c r="O18" s="79">
        <f t="shared" si="15"/>
        <v>7</v>
      </c>
      <c r="P18" s="79">
        <f t="shared" si="15"/>
        <v>18</v>
      </c>
      <c r="Q18" s="79">
        <f t="shared" si="15"/>
        <v>14</v>
      </c>
      <c r="R18" s="79">
        <f t="shared" si="15"/>
        <v>0</v>
      </c>
      <c r="S18" s="79">
        <f t="shared" si="15"/>
        <v>213</v>
      </c>
      <c r="T18" s="72">
        <f t="shared" si="3"/>
        <v>521</v>
      </c>
    </row>
    <row r="19" spans="1:20" ht="15">
      <c r="A19" s="106"/>
      <c r="B19" s="106"/>
      <c r="C19" s="70" t="s">
        <v>112</v>
      </c>
      <c r="D19" s="73">
        <f aca="true" t="shared" si="16" ref="D19:J19">D17-D18</f>
        <v>157</v>
      </c>
      <c r="E19" s="73">
        <f t="shared" si="16"/>
        <v>0</v>
      </c>
      <c r="F19" s="73">
        <f t="shared" si="16"/>
        <v>0</v>
      </c>
      <c r="G19" s="73">
        <f t="shared" si="16"/>
        <v>0</v>
      </c>
      <c r="H19" s="73">
        <f t="shared" si="16"/>
        <v>0</v>
      </c>
      <c r="I19" s="73">
        <f t="shared" si="16"/>
        <v>31</v>
      </c>
      <c r="J19" s="73">
        <f t="shared" si="16"/>
        <v>188</v>
      </c>
      <c r="K19" s="62"/>
      <c r="L19" s="106"/>
      <c r="M19" s="63" t="s">
        <v>3</v>
      </c>
      <c r="N19" s="72">
        <f aca="true" t="shared" si="17" ref="N19:S19">D42</f>
        <v>206</v>
      </c>
      <c r="O19" s="79">
        <f t="shared" si="17"/>
        <v>17</v>
      </c>
      <c r="P19" s="79">
        <f t="shared" si="17"/>
        <v>33</v>
      </c>
      <c r="Q19" s="79">
        <f t="shared" si="17"/>
        <v>13</v>
      </c>
      <c r="R19" s="79">
        <f t="shared" si="17"/>
        <v>1</v>
      </c>
      <c r="S19" s="79">
        <f t="shared" si="17"/>
        <v>131</v>
      </c>
      <c r="T19" s="72">
        <f t="shared" si="3"/>
        <v>401</v>
      </c>
    </row>
    <row r="20" spans="1:20" ht="15">
      <c r="A20" s="106" t="s">
        <v>126</v>
      </c>
      <c r="B20" s="106" t="s">
        <v>161</v>
      </c>
      <c r="C20" s="69" t="s">
        <v>111</v>
      </c>
      <c r="D20" s="21">
        <v>587</v>
      </c>
      <c r="E20" s="21">
        <v>20</v>
      </c>
      <c r="F20" s="21">
        <v>37</v>
      </c>
      <c r="G20" s="21">
        <v>25</v>
      </c>
      <c r="H20" s="21">
        <v>1</v>
      </c>
      <c r="I20" s="21">
        <v>322</v>
      </c>
      <c r="J20" s="72">
        <f t="shared" si="1"/>
        <v>992</v>
      </c>
      <c r="K20" s="62"/>
      <c r="L20" s="106" t="s">
        <v>40</v>
      </c>
      <c r="M20" s="63" t="s">
        <v>147</v>
      </c>
      <c r="N20" s="72">
        <f aca="true" t="shared" si="18" ref="N20:S20">D45</f>
        <v>231</v>
      </c>
      <c r="O20" s="79">
        <f t="shared" si="18"/>
        <v>16</v>
      </c>
      <c r="P20" s="79">
        <f t="shared" si="18"/>
        <v>16</v>
      </c>
      <c r="Q20" s="79">
        <f t="shared" si="18"/>
        <v>6</v>
      </c>
      <c r="R20" s="79">
        <f t="shared" si="18"/>
        <v>0</v>
      </c>
      <c r="S20" s="79">
        <f t="shared" si="18"/>
        <v>170</v>
      </c>
      <c r="T20" s="72">
        <f t="shared" si="3"/>
        <v>439</v>
      </c>
    </row>
    <row r="21" spans="1:20" ht="15">
      <c r="A21" s="106"/>
      <c r="B21" s="106"/>
      <c r="C21" s="71" t="s">
        <v>124</v>
      </c>
      <c r="D21" s="21">
        <v>400</v>
      </c>
      <c r="E21" s="21">
        <v>20</v>
      </c>
      <c r="F21" s="21">
        <v>37</v>
      </c>
      <c r="G21" s="21">
        <v>25</v>
      </c>
      <c r="H21" s="21">
        <v>1</v>
      </c>
      <c r="I21" s="21">
        <v>297</v>
      </c>
      <c r="J21" s="72">
        <f t="shared" si="1"/>
        <v>780</v>
      </c>
      <c r="K21" s="62"/>
      <c r="L21" s="106"/>
      <c r="M21" s="63" t="s">
        <v>3</v>
      </c>
      <c r="N21" s="72">
        <f aca="true" t="shared" si="19" ref="N21:S21">D48</f>
        <v>185</v>
      </c>
      <c r="O21" s="79">
        <f t="shared" si="19"/>
        <v>7</v>
      </c>
      <c r="P21" s="79">
        <f t="shared" si="19"/>
        <v>21</v>
      </c>
      <c r="Q21" s="79">
        <f t="shared" si="19"/>
        <v>12</v>
      </c>
      <c r="R21" s="79">
        <f t="shared" si="19"/>
        <v>0</v>
      </c>
      <c r="S21" s="79">
        <f t="shared" si="19"/>
        <v>89</v>
      </c>
      <c r="T21" s="72">
        <f t="shared" si="3"/>
        <v>314</v>
      </c>
    </row>
    <row r="22" spans="1:20" ht="15">
      <c r="A22" s="106"/>
      <c r="B22" s="106"/>
      <c r="C22" s="70" t="s">
        <v>112</v>
      </c>
      <c r="D22" s="73">
        <f aca="true" t="shared" si="20" ref="D22:J22">D20-D21</f>
        <v>187</v>
      </c>
      <c r="E22" s="73">
        <f t="shared" si="20"/>
        <v>0</v>
      </c>
      <c r="F22" s="73">
        <f t="shared" si="20"/>
        <v>0</v>
      </c>
      <c r="G22" s="73">
        <f t="shared" si="20"/>
        <v>0</v>
      </c>
      <c r="H22" s="73">
        <f t="shared" si="20"/>
        <v>0</v>
      </c>
      <c r="I22" s="73">
        <f t="shared" si="20"/>
        <v>25</v>
      </c>
      <c r="J22" s="73">
        <f t="shared" si="20"/>
        <v>212</v>
      </c>
      <c r="K22" s="62"/>
      <c r="L22" s="106" t="s">
        <v>41</v>
      </c>
      <c r="M22" s="63" t="s">
        <v>147</v>
      </c>
      <c r="N22" s="72">
        <f aca="true" t="shared" si="21" ref="N22:S22">D51</f>
        <v>185</v>
      </c>
      <c r="O22" s="79">
        <f t="shared" si="21"/>
        <v>5</v>
      </c>
      <c r="P22" s="79">
        <f t="shared" si="21"/>
        <v>15</v>
      </c>
      <c r="Q22" s="79">
        <f t="shared" si="21"/>
        <v>6</v>
      </c>
      <c r="R22" s="79">
        <f t="shared" si="21"/>
        <v>0</v>
      </c>
      <c r="S22" s="79">
        <f t="shared" si="21"/>
        <v>130</v>
      </c>
      <c r="T22" s="72">
        <f t="shared" si="3"/>
        <v>341</v>
      </c>
    </row>
    <row r="23" spans="1:20" ht="15">
      <c r="A23" s="106"/>
      <c r="B23" s="106" t="s">
        <v>125</v>
      </c>
      <c r="C23" s="69" t="s">
        <v>111</v>
      </c>
      <c r="D23" s="21">
        <v>479</v>
      </c>
      <c r="E23" s="21">
        <v>35</v>
      </c>
      <c r="F23" s="21">
        <v>46</v>
      </c>
      <c r="G23" s="21">
        <v>26</v>
      </c>
      <c r="H23" s="21">
        <v>9</v>
      </c>
      <c r="I23" s="21">
        <v>274</v>
      </c>
      <c r="J23" s="72">
        <f t="shared" si="1"/>
        <v>869</v>
      </c>
      <c r="K23" s="62"/>
      <c r="L23" s="106"/>
      <c r="M23" s="63" t="s">
        <v>3</v>
      </c>
      <c r="N23" s="72">
        <f aca="true" t="shared" si="22" ref="N23:S23">D54</f>
        <v>121</v>
      </c>
      <c r="O23" s="79">
        <f t="shared" si="22"/>
        <v>7</v>
      </c>
      <c r="P23" s="79">
        <f t="shared" si="22"/>
        <v>9</v>
      </c>
      <c r="Q23" s="79">
        <f t="shared" si="22"/>
        <v>5</v>
      </c>
      <c r="R23" s="79">
        <f t="shared" si="22"/>
        <v>0</v>
      </c>
      <c r="S23" s="79">
        <f t="shared" si="22"/>
        <v>88</v>
      </c>
      <c r="T23" s="72">
        <f t="shared" si="3"/>
        <v>230</v>
      </c>
    </row>
    <row r="24" spans="1:20" ht="15">
      <c r="A24" s="106"/>
      <c r="B24" s="106"/>
      <c r="C24" s="71" t="s">
        <v>124</v>
      </c>
      <c r="D24" s="21">
        <v>305</v>
      </c>
      <c r="E24" s="21">
        <v>35</v>
      </c>
      <c r="F24" s="21">
        <v>44</v>
      </c>
      <c r="G24" s="21">
        <v>26</v>
      </c>
      <c r="H24" s="21">
        <v>9</v>
      </c>
      <c r="I24" s="21">
        <v>234</v>
      </c>
      <c r="J24" s="72">
        <f t="shared" si="1"/>
        <v>653</v>
      </c>
      <c r="K24" s="62"/>
      <c r="L24" s="106" t="s">
        <v>107</v>
      </c>
      <c r="M24" s="63" t="s">
        <v>147</v>
      </c>
      <c r="N24" s="72">
        <f aca="true" t="shared" si="23" ref="N24:S24">D57</f>
        <v>131</v>
      </c>
      <c r="O24" s="79">
        <f t="shared" si="23"/>
        <v>6</v>
      </c>
      <c r="P24" s="79">
        <f t="shared" si="23"/>
        <v>11</v>
      </c>
      <c r="Q24" s="79">
        <f t="shared" si="23"/>
        <v>3</v>
      </c>
      <c r="R24" s="79">
        <f t="shared" si="23"/>
        <v>0</v>
      </c>
      <c r="S24" s="79">
        <f t="shared" si="23"/>
        <v>88</v>
      </c>
      <c r="T24" s="72">
        <f t="shared" si="3"/>
        <v>239</v>
      </c>
    </row>
    <row r="25" spans="1:20" ht="15">
      <c r="A25" s="106"/>
      <c r="B25" s="106"/>
      <c r="C25" s="70" t="s">
        <v>112</v>
      </c>
      <c r="D25" s="73">
        <f aca="true" t="shared" si="24" ref="D25:J25">D23-D24</f>
        <v>174</v>
      </c>
      <c r="E25" s="73">
        <f t="shared" si="24"/>
        <v>0</v>
      </c>
      <c r="F25" s="73">
        <f t="shared" si="24"/>
        <v>2</v>
      </c>
      <c r="G25" s="73">
        <f t="shared" si="24"/>
        <v>0</v>
      </c>
      <c r="H25" s="73">
        <f t="shared" si="24"/>
        <v>0</v>
      </c>
      <c r="I25" s="73">
        <f t="shared" si="24"/>
        <v>40</v>
      </c>
      <c r="J25" s="73">
        <f t="shared" si="24"/>
        <v>216</v>
      </c>
      <c r="K25" s="62"/>
      <c r="L25" s="106"/>
      <c r="M25" s="63" t="s">
        <v>3</v>
      </c>
      <c r="N25" s="72">
        <f aca="true" t="shared" si="25" ref="N25:S25">D60</f>
        <v>51</v>
      </c>
      <c r="O25" s="79">
        <f t="shared" si="25"/>
        <v>2</v>
      </c>
      <c r="P25" s="79">
        <f t="shared" si="25"/>
        <v>2</v>
      </c>
      <c r="Q25" s="79">
        <f t="shared" si="25"/>
        <v>2</v>
      </c>
      <c r="R25" s="79">
        <f t="shared" si="25"/>
        <v>0</v>
      </c>
      <c r="S25" s="79">
        <f t="shared" si="25"/>
        <v>29</v>
      </c>
      <c r="T25" s="72">
        <f t="shared" si="3"/>
        <v>86</v>
      </c>
    </row>
    <row r="26" spans="1:20" ht="15">
      <c r="A26" s="106" t="s">
        <v>37</v>
      </c>
      <c r="B26" s="106" t="s">
        <v>161</v>
      </c>
      <c r="C26" s="69" t="s">
        <v>111</v>
      </c>
      <c r="D26" s="21">
        <v>475</v>
      </c>
      <c r="E26" s="21">
        <v>11</v>
      </c>
      <c r="F26" s="21">
        <v>36</v>
      </c>
      <c r="G26" s="21">
        <v>13</v>
      </c>
      <c r="H26" s="21">
        <v>2</v>
      </c>
      <c r="I26" s="21">
        <v>264</v>
      </c>
      <c r="J26" s="72">
        <f t="shared" si="1"/>
        <v>801</v>
      </c>
      <c r="K26" s="62"/>
      <c r="L26" s="106" t="s">
        <v>43</v>
      </c>
      <c r="M26" s="63" t="s">
        <v>147</v>
      </c>
      <c r="N26" s="72">
        <f aca="true" t="shared" si="26" ref="N26:S26">D63</f>
        <v>50</v>
      </c>
      <c r="O26" s="79">
        <f t="shared" si="26"/>
        <v>1</v>
      </c>
      <c r="P26" s="79">
        <f t="shared" si="26"/>
        <v>4</v>
      </c>
      <c r="Q26" s="79">
        <f t="shared" si="26"/>
        <v>0</v>
      </c>
      <c r="R26" s="79">
        <f t="shared" si="26"/>
        <v>1</v>
      </c>
      <c r="S26" s="79">
        <f t="shared" si="26"/>
        <v>33</v>
      </c>
      <c r="T26" s="72">
        <f t="shared" si="3"/>
        <v>89</v>
      </c>
    </row>
    <row r="27" spans="1:20" ht="15">
      <c r="A27" s="106"/>
      <c r="B27" s="106"/>
      <c r="C27" s="71" t="s">
        <v>124</v>
      </c>
      <c r="D27" s="21">
        <v>312</v>
      </c>
      <c r="E27" s="21">
        <v>11</v>
      </c>
      <c r="F27" s="21">
        <v>36</v>
      </c>
      <c r="G27" s="21">
        <v>13</v>
      </c>
      <c r="H27" s="21">
        <v>2</v>
      </c>
      <c r="I27" s="21">
        <v>237</v>
      </c>
      <c r="J27" s="72">
        <f t="shared" si="1"/>
        <v>611</v>
      </c>
      <c r="K27" s="62"/>
      <c r="L27" s="106"/>
      <c r="M27" s="63" t="s">
        <v>3</v>
      </c>
      <c r="N27" s="72">
        <f aca="true" t="shared" si="27" ref="N27:S27">D66</f>
        <v>25</v>
      </c>
      <c r="O27" s="79">
        <f t="shared" si="27"/>
        <v>0</v>
      </c>
      <c r="P27" s="79">
        <f t="shared" si="27"/>
        <v>0</v>
      </c>
      <c r="Q27" s="79">
        <f t="shared" si="27"/>
        <v>0</v>
      </c>
      <c r="R27" s="79">
        <f t="shared" si="27"/>
        <v>2</v>
      </c>
      <c r="S27" s="79">
        <f t="shared" si="27"/>
        <v>9</v>
      </c>
      <c r="T27" s="72">
        <f t="shared" si="3"/>
        <v>36</v>
      </c>
    </row>
    <row r="28" spans="1:20" ht="15">
      <c r="A28" s="106"/>
      <c r="B28" s="106"/>
      <c r="C28" s="70" t="s">
        <v>112</v>
      </c>
      <c r="D28" s="73">
        <v>12</v>
      </c>
      <c r="E28" s="73">
        <v>0</v>
      </c>
      <c r="F28" s="73">
        <v>0</v>
      </c>
      <c r="G28" s="73">
        <v>0</v>
      </c>
      <c r="H28" s="73">
        <v>0</v>
      </c>
      <c r="I28" s="73">
        <v>1</v>
      </c>
      <c r="J28" s="72">
        <v>13</v>
      </c>
      <c r="K28" s="62"/>
      <c r="L28" s="106" t="s">
        <v>5</v>
      </c>
      <c r="M28" s="106"/>
      <c r="N28" s="75">
        <f aca="true" t="shared" si="28" ref="N28:S28">SUM(N8:N27)</f>
        <v>4038</v>
      </c>
      <c r="O28" s="75">
        <f t="shared" si="28"/>
        <v>249</v>
      </c>
      <c r="P28" s="75">
        <f t="shared" si="28"/>
        <v>423</v>
      </c>
      <c r="Q28" s="75">
        <f t="shared" si="28"/>
        <v>196</v>
      </c>
      <c r="R28" s="75">
        <f t="shared" si="28"/>
        <v>21</v>
      </c>
      <c r="S28" s="75">
        <f t="shared" si="28"/>
        <v>2807</v>
      </c>
      <c r="T28" s="72">
        <f t="shared" si="3"/>
        <v>7734</v>
      </c>
    </row>
    <row r="29" spans="1:20" ht="15">
      <c r="A29" s="106"/>
      <c r="B29" s="106" t="s">
        <v>125</v>
      </c>
      <c r="C29" s="69" t="s">
        <v>111</v>
      </c>
      <c r="D29" s="21">
        <v>365</v>
      </c>
      <c r="E29" s="21">
        <v>22</v>
      </c>
      <c r="F29" s="21">
        <v>36</v>
      </c>
      <c r="G29" s="21">
        <v>14</v>
      </c>
      <c r="H29" s="21"/>
      <c r="I29" s="21">
        <v>209</v>
      </c>
      <c r="J29" s="72">
        <f t="shared" si="1"/>
        <v>646</v>
      </c>
      <c r="K29" s="62"/>
      <c r="L29" s="65"/>
      <c r="M29" s="62"/>
      <c r="N29" s="62"/>
      <c r="O29" s="62"/>
      <c r="P29" s="62"/>
      <c r="Q29" s="62"/>
      <c r="R29" s="62"/>
      <c r="S29" s="62"/>
      <c r="T29" s="62"/>
    </row>
    <row r="30" spans="1:20" ht="15">
      <c r="A30" s="106"/>
      <c r="B30" s="106"/>
      <c r="C30" s="71" t="s">
        <v>124</v>
      </c>
      <c r="D30" s="21">
        <v>228</v>
      </c>
      <c r="E30" s="21">
        <v>22</v>
      </c>
      <c r="F30" s="21">
        <v>36</v>
      </c>
      <c r="G30" s="21">
        <v>14</v>
      </c>
      <c r="H30" s="21"/>
      <c r="I30" s="21">
        <v>176</v>
      </c>
      <c r="J30" s="72">
        <f t="shared" si="1"/>
        <v>476</v>
      </c>
      <c r="K30" s="62"/>
      <c r="L30" s="65"/>
      <c r="M30" s="62"/>
      <c r="N30" s="96"/>
      <c r="O30" s="62"/>
      <c r="P30" s="62"/>
      <c r="Q30" s="62"/>
      <c r="R30" s="62"/>
      <c r="S30" s="62"/>
      <c r="T30" s="62"/>
    </row>
    <row r="31" spans="1:20" ht="15">
      <c r="A31" s="106"/>
      <c r="B31" s="106"/>
      <c r="C31" s="70" t="s">
        <v>112</v>
      </c>
      <c r="D31" s="73">
        <f aca="true" t="shared" si="29" ref="D31:J31">D29-D30</f>
        <v>137</v>
      </c>
      <c r="E31" s="73">
        <f t="shared" si="29"/>
        <v>0</v>
      </c>
      <c r="F31" s="73">
        <f t="shared" si="29"/>
        <v>0</v>
      </c>
      <c r="G31" s="73">
        <f t="shared" si="29"/>
        <v>0</v>
      </c>
      <c r="H31" s="73">
        <f t="shared" si="29"/>
        <v>0</v>
      </c>
      <c r="I31" s="73">
        <f t="shared" si="29"/>
        <v>33</v>
      </c>
      <c r="J31" s="73">
        <f t="shared" si="29"/>
        <v>170</v>
      </c>
      <c r="K31" s="62"/>
      <c r="L31" s="65"/>
      <c r="M31" s="62"/>
      <c r="N31" s="62"/>
      <c r="O31" s="62"/>
      <c r="P31" s="62"/>
      <c r="Q31" s="62"/>
      <c r="R31" s="62"/>
      <c r="S31" s="62"/>
      <c r="T31" s="62"/>
    </row>
    <row r="32" spans="1:20" ht="15">
      <c r="A32" s="106" t="s">
        <v>38</v>
      </c>
      <c r="B32" s="106" t="s">
        <v>161</v>
      </c>
      <c r="C32" s="69" t="s">
        <v>111</v>
      </c>
      <c r="D32" s="21">
        <v>432</v>
      </c>
      <c r="E32" s="21">
        <v>12</v>
      </c>
      <c r="F32" s="21">
        <v>37</v>
      </c>
      <c r="G32" s="21">
        <v>9</v>
      </c>
      <c r="H32" s="21"/>
      <c r="I32" s="21">
        <v>202</v>
      </c>
      <c r="J32" s="72">
        <f t="shared" si="1"/>
        <v>692</v>
      </c>
      <c r="K32" s="62"/>
      <c r="L32" s="65"/>
      <c r="M32" s="62"/>
      <c r="N32" s="62"/>
      <c r="O32" s="62"/>
      <c r="P32" s="62"/>
      <c r="Q32" s="62"/>
      <c r="R32" s="62"/>
      <c r="S32" s="62"/>
      <c r="T32" s="62"/>
    </row>
    <row r="33" spans="1:20" ht="15">
      <c r="A33" s="106"/>
      <c r="B33" s="106"/>
      <c r="C33" s="71" t="s">
        <v>124</v>
      </c>
      <c r="D33" s="21">
        <v>272</v>
      </c>
      <c r="E33" s="21">
        <v>12</v>
      </c>
      <c r="F33" s="21">
        <v>36</v>
      </c>
      <c r="G33" s="21">
        <v>9</v>
      </c>
      <c r="H33" s="21"/>
      <c r="I33" s="21">
        <v>186</v>
      </c>
      <c r="J33" s="72">
        <f t="shared" si="1"/>
        <v>515</v>
      </c>
      <c r="K33" s="62"/>
      <c r="L33" s="65"/>
      <c r="M33" s="61"/>
      <c r="N33" s="61"/>
      <c r="O33" s="61"/>
      <c r="P33" s="61"/>
      <c r="Q33" s="61"/>
      <c r="R33" s="61"/>
      <c r="S33" s="61"/>
      <c r="T33" s="61"/>
    </row>
    <row r="34" spans="1:20" ht="15">
      <c r="A34" s="106"/>
      <c r="B34" s="106"/>
      <c r="C34" s="70" t="s">
        <v>112</v>
      </c>
      <c r="D34" s="73">
        <f aca="true" t="shared" si="30" ref="D34:J34">D32-D33</f>
        <v>160</v>
      </c>
      <c r="E34" s="73">
        <f t="shared" si="30"/>
        <v>0</v>
      </c>
      <c r="F34" s="73">
        <f t="shared" si="30"/>
        <v>1</v>
      </c>
      <c r="G34" s="73">
        <f t="shared" si="30"/>
        <v>0</v>
      </c>
      <c r="H34" s="73">
        <f t="shared" si="30"/>
        <v>0</v>
      </c>
      <c r="I34" s="73">
        <f t="shared" si="30"/>
        <v>16</v>
      </c>
      <c r="J34" s="73">
        <f t="shared" si="30"/>
        <v>177</v>
      </c>
      <c r="K34" s="62"/>
      <c r="L34" s="65"/>
      <c r="M34" s="61"/>
      <c r="N34" s="61"/>
      <c r="O34" s="61"/>
      <c r="P34" s="61"/>
      <c r="Q34" s="61"/>
      <c r="R34" s="61"/>
      <c r="S34" s="61"/>
      <c r="T34" s="61"/>
    </row>
    <row r="35" spans="1:20" ht="15">
      <c r="A35" s="106"/>
      <c r="B35" s="106" t="s">
        <v>125</v>
      </c>
      <c r="C35" s="69" t="s">
        <v>111</v>
      </c>
      <c r="D35" s="21">
        <v>296</v>
      </c>
      <c r="E35" s="21">
        <v>11</v>
      </c>
      <c r="F35" s="21">
        <v>20</v>
      </c>
      <c r="G35" s="21">
        <v>11</v>
      </c>
      <c r="H35" s="21">
        <v>1</v>
      </c>
      <c r="I35" s="21">
        <v>138</v>
      </c>
      <c r="J35" s="72">
        <f t="shared" si="1"/>
        <v>477</v>
      </c>
      <c r="K35" s="62"/>
      <c r="L35" s="65"/>
      <c r="M35" s="61"/>
      <c r="N35" s="61"/>
      <c r="O35" s="61"/>
      <c r="P35" s="61"/>
      <c r="Q35" s="61"/>
      <c r="R35" s="61"/>
      <c r="S35" s="61"/>
      <c r="T35" s="61"/>
    </row>
    <row r="36" spans="1:20" ht="15">
      <c r="A36" s="106"/>
      <c r="B36" s="106"/>
      <c r="C36" s="71" t="s">
        <v>124</v>
      </c>
      <c r="D36" s="21">
        <v>197</v>
      </c>
      <c r="E36" s="21">
        <v>11</v>
      </c>
      <c r="F36" s="21">
        <v>20</v>
      </c>
      <c r="G36" s="21">
        <v>11</v>
      </c>
      <c r="H36" s="21">
        <v>1</v>
      </c>
      <c r="I36" s="21">
        <v>119</v>
      </c>
      <c r="J36" s="72">
        <f t="shared" si="1"/>
        <v>359</v>
      </c>
      <c r="K36" s="62"/>
      <c r="L36" s="65"/>
      <c r="M36" s="61"/>
      <c r="N36" s="61"/>
      <c r="O36" s="61"/>
      <c r="P36" s="61"/>
      <c r="Q36" s="61"/>
      <c r="R36" s="61"/>
      <c r="S36" s="61"/>
      <c r="T36" s="61"/>
    </row>
    <row r="37" spans="1:20" ht="15">
      <c r="A37" s="106"/>
      <c r="B37" s="106"/>
      <c r="C37" s="70" t="s">
        <v>112</v>
      </c>
      <c r="D37" s="73">
        <f aca="true" t="shared" si="31" ref="D37:J37">D35-D36</f>
        <v>99</v>
      </c>
      <c r="E37" s="73">
        <f t="shared" si="31"/>
        <v>0</v>
      </c>
      <c r="F37" s="73">
        <f t="shared" si="31"/>
        <v>0</v>
      </c>
      <c r="G37" s="73">
        <f t="shared" si="31"/>
        <v>0</v>
      </c>
      <c r="H37" s="73">
        <f t="shared" si="31"/>
        <v>0</v>
      </c>
      <c r="I37" s="73">
        <f t="shared" si="31"/>
        <v>19</v>
      </c>
      <c r="J37" s="73">
        <f t="shared" si="31"/>
        <v>118</v>
      </c>
      <c r="K37" s="62"/>
      <c r="L37" s="65"/>
      <c r="M37" s="61"/>
      <c r="N37" s="61"/>
      <c r="O37" s="61"/>
      <c r="P37" s="61"/>
      <c r="Q37" s="61"/>
      <c r="R37" s="61"/>
      <c r="S37" s="61"/>
      <c r="T37" s="61"/>
    </row>
    <row r="38" spans="1:20" ht="15">
      <c r="A38" s="106" t="s">
        <v>39</v>
      </c>
      <c r="B38" s="106" t="s">
        <v>161</v>
      </c>
      <c r="C38" s="69" t="s">
        <v>111</v>
      </c>
      <c r="D38" s="21">
        <v>403</v>
      </c>
      <c r="E38" s="21">
        <v>8</v>
      </c>
      <c r="F38" s="21">
        <v>18</v>
      </c>
      <c r="G38" s="21">
        <v>14</v>
      </c>
      <c r="H38" s="21"/>
      <c r="I38" s="21">
        <v>238</v>
      </c>
      <c r="J38" s="72">
        <f t="shared" si="1"/>
        <v>681</v>
      </c>
      <c r="K38" s="62"/>
      <c r="L38" s="65"/>
      <c r="M38" s="61"/>
      <c r="N38" s="61"/>
      <c r="O38" s="61"/>
      <c r="P38" s="61"/>
      <c r="Q38" s="61"/>
      <c r="R38" s="61"/>
      <c r="S38" s="61"/>
      <c r="T38" s="61"/>
    </row>
    <row r="39" spans="1:20" ht="15">
      <c r="A39" s="106"/>
      <c r="B39" s="106"/>
      <c r="C39" s="71" t="s">
        <v>124</v>
      </c>
      <c r="D39" s="21">
        <v>269</v>
      </c>
      <c r="E39" s="21">
        <v>7</v>
      </c>
      <c r="F39" s="21">
        <v>18</v>
      </c>
      <c r="G39" s="21">
        <v>14</v>
      </c>
      <c r="H39" s="21"/>
      <c r="I39" s="21">
        <v>213</v>
      </c>
      <c r="J39" s="72">
        <f t="shared" si="1"/>
        <v>521</v>
      </c>
      <c r="K39" s="62"/>
      <c r="L39" s="65"/>
      <c r="M39" s="61"/>
      <c r="N39" s="61"/>
      <c r="O39" s="61"/>
      <c r="P39" s="61"/>
      <c r="Q39" s="61"/>
      <c r="R39" s="61"/>
      <c r="S39" s="61"/>
      <c r="T39" s="61"/>
    </row>
    <row r="40" spans="1:20" ht="15">
      <c r="A40" s="106"/>
      <c r="B40" s="106"/>
      <c r="C40" s="70" t="s">
        <v>112</v>
      </c>
      <c r="D40" s="73">
        <f aca="true" t="shared" si="32" ref="D40:J40">D38-D39</f>
        <v>134</v>
      </c>
      <c r="E40" s="73">
        <f t="shared" si="32"/>
        <v>1</v>
      </c>
      <c r="F40" s="73">
        <f t="shared" si="32"/>
        <v>0</v>
      </c>
      <c r="G40" s="73">
        <f t="shared" si="32"/>
        <v>0</v>
      </c>
      <c r="H40" s="73">
        <f t="shared" si="32"/>
        <v>0</v>
      </c>
      <c r="I40" s="73">
        <f t="shared" si="32"/>
        <v>25</v>
      </c>
      <c r="J40" s="73">
        <f t="shared" si="32"/>
        <v>160</v>
      </c>
      <c r="K40" s="62"/>
      <c r="L40" s="65"/>
      <c r="M40" s="61"/>
      <c r="N40" s="61"/>
      <c r="O40" s="61"/>
      <c r="P40" s="61"/>
      <c r="Q40" s="61"/>
      <c r="R40" s="61"/>
      <c r="S40" s="61"/>
      <c r="T40" s="61"/>
    </row>
    <row r="41" spans="1:20" ht="15">
      <c r="A41" s="106"/>
      <c r="B41" s="106" t="s">
        <v>125</v>
      </c>
      <c r="C41" s="69" t="s">
        <v>111</v>
      </c>
      <c r="D41" s="21">
        <v>330</v>
      </c>
      <c r="E41" s="21">
        <v>17</v>
      </c>
      <c r="F41" s="21">
        <v>33</v>
      </c>
      <c r="G41" s="21">
        <v>13</v>
      </c>
      <c r="H41" s="21">
        <v>1</v>
      </c>
      <c r="I41" s="21">
        <v>151</v>
      </c>
      <c r="J41" s="72">
        <f t="shared" si="1"/>
        <v>545</v>
      </c>
      <c r="K41" s="62"/>
      <c r="L41" s="65"/>
      <c r="M41" s="61"/>
      <c r="N41" s="61"/>
      <c r="O41" s="61"/>
      <c r="P41" s="61"/>
      <c r="Q41" s="61"/>
      <c r="R41" s="61"/>
      <c r="S41" s="61"/>
      <c r="T41" s="61"/>
    </row>
    <row r="42" spans="1:20" ht="15">
      <c r="A42" s="106"/>
      <c r="B42" s="106"/>
      <c r="C42" s="71" t="s">
        <v>124</v>
      </c>
      <c r="D42" s="21">
        <v>206</v>
      </c>
      <c r="E42" s="21">
        <v>17</v>
      </c>
      <c r="F42" s="21">
        <v>33</v>
      </c>
      <c r="G42" s="21">
        <v>13</v>
      </c>
      <c r="H42" s="21">
        <v>1</v>
      </c>
      <c r="I42" s="21">
        <v>131</v>
      </c>
      <c r="J42" s="72">
        <f t="shared" si="1"/>
        <v>401</v>
      </c>
      <c r="K42" s="62"/>
      <c r="L42" s="65"/>
      <c r="M42" s="61"/>
      <c r="N42" s="61"/>
      <c r="O42" s="61"/>
      <c r="P42" s="61"/>
      <c r="Q42" s="61"/>
      <c r="R42" s="61"/>
      <c r="S42" s="61"/>
      <c r="T42" s="61"/>
    </row>
    <row r="43" spans="1:20" ht="15">
      <c r="A43" s="106"/>
      <c r="B43" s="106"/>
      <c r="C43" s="70" t="s">
        <v>112</v>
      </c>
      <c r="D43" s="73">
        <f aca="true" t="shared" si="33" ref="D43:J43">D41-D42</f>
        <v>124</v>
      </c>
      <c r="E43" s="73">
        <f t="shared" si="33"/>
        <v>0</v>
      </c>
      <c r="F43" s="73">
        <f t="shared" si="33"/>
        <v>0</v>
      </c>
      <c r="G43" s="73">
        <f t="shared" si="33"/>
        <v>0</v>
      </c>
      <c r="H43" s="73">
        <f t="shared" si="33"/>
        <v>0</v>
      </c>
      <c r="I43" s="73">
        <f t="shared" si="33"/>
        <v>20</v>
      </c>
      <c r="J43" s="73">
        <f t="shared" si="33"/>
        <v>144</v>
      </c>
      <c r="K43" s="62"/>
      <c r="L43" s="65"/>
      <c r="M43" s="61"/>
      <c r="N43" s="61"/>
      <c r="O43" s="61"/>
      <c r="P43" s="61"/>
      <c r="Q43" s="61"/>
      <c r="R43" s="61"/>
      <c r="S43" s="61"/>
      <c r="T43" s="61"/>
    </row>
    <row r="44" spans="1:20" ht="15">
      <c r="A44" s="106" t="s">
        <v>40</v>
      </c>
      <c r="B44" s="106" t="s">
        <v>161</v>
      </c>
      <c r="C44" s="69" t="s">
        <v>111</v>
      </c>
      <c r="D44" s="21">
        <v>356</v>
      </c>
      <c r="E44" s="21">
        <v>16</v>
      </c>
      <c r="F44" s="21">
        <v>16</v>
      </c>
      <c r="G44" s="21">
        <v>6</v>
      </c>
      <c r="H44" s="21"/>
      <c r="I44" s="21">
        <v>206</v>
      </c>
      <c r="J44" s="72">
        <f t="shared" si="1"/>
        <v>600</v>
      </c>
      <c r="K44" s="62"/>
      <c r="L44" s="65"/>
      <c r="M44" s="61"/>
      <c r="N44" s="61"/>
      <c r="O44" s="61"/>
      <c r="P44" s="61"/>
      <c r="Q44" s="61"/>
      <c r="R44" s="61"/>
      <c r="S44" s="61"/>
      <c r="T44" s="61"/>
    </row>
    <row r="45" spans="1:20" ht="15">
      <c r="A45" s="106"/>
      <c r="B45" s="106"/>
      <c r="C45" s="71" t="s">
        <v>124</v>
      </c>
      <c r="D45" s="21">
        <v>231</v>
      </c>
      <c r="E45" s="21">
        <v>16</v>
      </c>
      <c r="F45" s="21">
        <v>16</v>
      </c>
      <c r="G45" s="21">
        <v>6</v>
      </c>
      <c r="H45" s="21"/>
      <c r="I45" s="21">
        <v>170</v>
      </c>
      <c r="J45" s="72">
        <f t="shared" si="1"/>
        <v>439</v>
      </c>
      <c r="K45" s="62"/>
      <c r="L45" s="65"/>
      <c r="M45" s="61"/>
      <c r="N45" s="61"/>
      <c r="O45" s="61"/>
      <c r="P45" s="61"/>
      <c r="Q45" s="61"/>
      <c r="R45" s="61"/>
      <c r="S45" s="61"/>
      <c r="T45" s="61"/>
    </row>
    <row r="46" spans="1:20" ht="15">
      <c r="A46" s="106"/>
      <c r="B46" s="106"/>
      <c r="C46" s="70" t="s">
        <v>112</v>
      </c>
      <c r="D46" s="73">
        <f aca="true" t="shared" si="34" ref="D46:J46">D44-D45</f>
        <v>125</v>
      </c>
      <c r="E46" s="73">
        <f t="shared" si="34"/>
        <v>0</v>
      </c>
      <c r="F46" s="73">
        <f t="shared" si="34"/>
        <v>0</v>
      </c>
      <c r="G46" s="73">
        <f t="shared" si="34"/>
        <v>0</v>
      </c>
      <c r="H46" s="73">
        <f t="shared" si="34"/>
        <v>0</v>
      </c>
      <c r="I46" s="73">
        <f t="shared" si="34"/>
        <v>36</v>
      </c>
      <c r="J46" s="73">
        <f t="shared" si="34"/>
        <v>161</v>
      </c>
      <c r="K46" s="62"/>
      <c r="L46" s="62"/>
      <c r="M46" s="61"/>
      <c r="N46" s="61"/>
      <c r="O46" s="61"/>
      <c r="P46" s="61"/>
      <c r="Q46" s="61"/>
      <c r="R46" s="61"/>
      <c r="S46" s="61"/>
      <c r="T46" s="61"/>
    </row>
    <row r="47" spans="1:20" ht="15">
      <c r="A47" s="106"/>
      <c r="B47" s="106" t="s">
        <v>125</v>
      </c>
      <c r="C47" s="69" t="s">
        <v>111</v>
      </c>
      <c r="D47" s="21">
        <v>309</v>
      </c>
      <c r="E47" s="21">
        <v>7</v>
      </c>
      <c r="F47" s="21">
        <v>21</v>
      </c>
      <c r="G47" s="21">
        <v>12</v>
      </c>
      <c r="H47" s="21"/>
      <c r="I47" s="21">
        <v>102</v>
      </c>
      <c r="J47" s="72">
        <f t="shared" si="1"/>
        <v>451</v>
      </c>
      <c r="K47" s="62"/>
      <c r="L47" s="62"/>
      <c r="M47" s="61"/>
      <c r="N47" s="61"/>
      <c r="O47" s="61"/>
      <c r="P47" s="61"/>
      <c r="Q47" s="61"/>
      <c r="R47" s="61"/>
      <c r="S47" s="61"/>
      <c r="T47" s="61"/>
    </row>
    <row r="48" spans="1:20" ht="15">
      <c r="A48" s="106"/>
      <c r="B48" s="106"/>
      <c r="C48" s="71" t="s">
        <v>124</v>
      </c>
      <c r="D48" s="21">
        <v>185</v>
      </c>
      <c r="E48" s="21">
        <v>7</v>
      </c>
      <c r="F48" s="21">
        <v>21</v>
      </c>
      <c r="G48" s="21">
        <v>12</v>
      </c>
      <c r="H48" s="21"/>
      <c r="I48" s="21">
        <v>89</v>
      </c>
      <c r="J48" s="72">
        <f t="shared" si="1"/>
        <v>314</v>
      </c>
      <c r="K48" s="62"/>
      <c r="L48" s="62"/>
      <c r="M48" s="61"/>
      <c r="N48" s="61"/>
      <c r="O48" s="61"/>
      <c r="P48" s="61"/>
      <c r="Q48" s="61"/>
      <c r="R48" s="61"/>
      <c r="S48" s="61"/>
      <c r="T48" s="61"/>
    </row>
    <row r="49" spans="1:20" ht="15">
      <c r="A49" s="106"/>
      <c r="B49" s="106"/>
      <c r="C49" s="70" t="s">
        <v>112</v>
      </c>
      <c r="D49" s="73">
        <f aca="true" t="shared" si="35" ref="D49:J49">D47-D48</f>
        <v>124</v>
      </c>
      <c r="E49" s="73">
        <f t="shared" si="35"/>
        <v>0</v>
      </c>
      <c r="F49" s="73">
        <f t="shared" si="35"/>
        <v>0</v>
      </c>
      <c r="G49" s="73">
        <f t="shared" si="35"/>
        <v>0</v>
      </c>
      <c r="H49" s="73">
        <f t="shared" si="35"/>
        <v>0</v>
      </c>
      <c r="I49" s="73">
        <f t="shared" si="35"/>
        <v>13</v>
      </c>
      <c r="J49" s="73">
        <f t="shared" si="35"/>
        <v>137</v>
      </c>
      <c r="K49" s="61"/>
      <c r="L49" s="61"/>
      <c r="M49" s="61"/>
      <c r="N49" s="61"/>
      <c r="O49" s="61"/>
      <c r="P49" s="61"/>
      <c r="Q49" s="61"/>
      <c r="R49" s="61"/>
      <c r="S49" s="61"/>
      <c r="T49" s="61"/>
    </row>
    <row r="50" spans="1:20" ht="15">
      <c r="A50" s="106" t="s">
        <v>41</v>
      </c>
      <c r="B50" s="106" t="s">
        <v>161</v>
      </c>
      <c r="C50" s="69" t="s">
        <v>111</v>
      </c>
      <c r="D50" s="21">
        <v>283</v>
      </c>
      <c r="E50" s="21">
        <v>5</v>
      </c>
      <c r="F50" s="21">
        <v>15</v>
      </c>
      <c r="G50" s="21">
        <v>6</v>
      </c>
      <c r="H50" s="21"/>
      <c r="I50" s="21">
        <v>141</v>
      </c>
      <c r="J50" s="72">
        <f t="shared" si="1"/>
        <v>450</v>
      </c>
      <c r="K50" s="61"/>
      <c r="L50" s="61"/>
      <c r="M50" s="61"/>
      <c r="N50" s="61"/>
      <c r="O50" s="61"/>
      <c r="P50" s="61"/>
      <c r="Q50" s="61"/>
      <c r="R50" s="61"/>
      <c r="S50" s="61"/>
      <c r="T50" s="61"/>
    </row>
    <row r="51" spans="1:20" ht="15">
      <c r="A51" s="106"/>
      <c r="B51" s="106"/>
      <c r="C51" s="71" t="s">
        <v>124</v>
      </c>
      <c r="D51" s="21">
        <v>185</v>
      </c>
      <c r="E51" s="21">
        <v>5</v>
      </c>
      <c r="F51" s="21">
        <v>15</v>
      </c>
      <c r="G51" s="21">
        <v>6</v>
      </c>
      <c r="H51" s="21"/>
      <c r="I51" s="21">
        <v>130</v>
      </c>
      <c r="J51" s="72">
        <f t="shared" si="1"/>
        <v>341</v>
      </c>
      <c r="K51" s="61"/>
      <c r="L51" s="61"/>
      <c r="M51" s="61"/>
      <c r="N51" s="61"/>
      <c r="O51" s="61"/>
      <c r="P51" s="61"/>
      <c r="Q51" s="61"/>
      <c r="R51" s="61"/>
      <c r="S51" s="61"/>
      <c r="T51" s="61"/>
    </row>
    <row r="52" spans="1:20" ht="15">
      <c r="A52" s="106"/>
      <c r="B52" s="106"/>
      <c r="C52" s="70" t="s">
        <v>112</v>
      </c>
      <c r="D52" s="73">
        <f aca="true" t="shared" si="36" ref="D52:J52">D50-D51</f>
        <v>98</v>
      </c>
      <c r="E52" s="73">
        <f t="shared" si="36"/>
        <v>0</v>
      </c>
      <c r="F52" s="73">
        <f t="shared" si="36"/>
        <v>0</v>
      </c>
      <c r="G52" s="73">
        <f t="shared" si="36"/>
        <v>0</v>
      </c>
      <c r="H52" s="73">
        <f t="shared" si="36"/>
        <v>0</v>
      </c>
      <c r="I52" s="73">
        <f t="shared" si="36"/>
        <v>11</v>
      </c>
      <c r="J52" s="73">
        <f t="shared" si="36"/>
        <v>109</v>
      </c>
      <c r="K52" s="61"/>
      <c r="L52" s="61"/>
      <c r="M52" s="61"/>
      <c r="N52" s="61"/>
      <c r="O52" s="61"/>
      <c r="P52" s="61"/>
      <c r="Q52" s="61"/>
      <c r="R52" s="61"/>
      <c r="S52" s="61"/>
      <c r="T52" s="61"/>
    </row>
    <row r="53" spans="1:20" ht="15">
      <c r="A53" s="106"/>
      <c r="B53" s="106" t="s">
        <v>125</v>
      </c>
      <c r="C53" s="69" t="s">
        <v>111</v>
      </c>
      <c r="D53" s="21">
        <v>171</v>
      </c>
      <c r="E53" s="21">
        <v>7</v>
      </c>
      <c r="F53" s="21">
        <v>9</v>
      </c>
      <c r="G53" s="21">
        <v>5</v>
      </c>
      <c r="H53" s="21"/>
      <c r="I53" s="21">
        <v>93</v>
      </c>
      <c r="J53" s="72">
        <f t="shared" si="1"/>
        <v>285</v>
      </c>
      <c r="K53" s="61"/>
      <c r="L53" s="61"/>
      <c r="M53" s="61"/>
      <c r="N53" s="61"/>
      <c r="O53" s="61"/>
      <c r="P53" s="61"/>
      <c r="Q53" s="61"/>
      <c r="R53" s="61"/>
      <c r="S53" s="61"/>
      <c r="T53" s="61"/>
    </row>
    <row r="54" spans="1:20" ht="15">
      <c r="A54" s="106"/>
      <c r="B54" s="106"/>
      <c r="C54" s="71" t="s">
        <v>124</v>
      </c>
      <c r="D54" s="21">
        <v>121</v>
      </c>
      <c r="E54" s="21">
        <v>7</v>
      </c>
      <c r="F54" s="21">
        <v>9</v>
      </c>
      <c r="G54" s="21">
        <v>5</v>
      </c>
      <c r="H54" s="21"/>
      <c r="I54" s="21">
        <v>88</v>
      </c>
      <c r="J54" s="72">
        <f t="shared" si="1"/>
        <v>230</v>
      </c>
      <c r="K54" s="61"/>
      <c r="L54" s="61"/>
      <c r="M54" s="61"/>
      <c r="N54" s="61"/>
      <c r="O54" s="61"/>
      <c r="P54" s="61"/>
      <c r="Q54" s="61"/>
      <c r="R54" s="61"/>
      <c r="S54" s="61"/>
      <c r="T54" s="61"/>
    </row>
    <row r="55" spans="1:20" ht="15">
      <c r="A55" s="106"/>
      <c r="B55" s="106"/>
      <c r="C55" s="70" t="s">
        <v>112</v>
      </c>
      <c r="D55" s="73">
        <f aca="true" t="shared" si="37" ref="D55:J55">D53-D54</f>
        <v>50</v>
      </c>
      <c r="E55" s="73">
        <f t="shared" si="37"/>
        <v>0</v>
      </c>
      <c r="F55" s="73">
        <f t="shared" si="37"/>
        <v>0</v>
      </c>
      <c r="G55" s="73">
        <f t="shared" si="37"/>
        <v>0</v>
      </c>
      <c r="H55" s="73">
        <f t="shared" si="37"/>
        <v>0</v>
      </c>
      <c r="I55" s="73">
        <f t="shared" si="37"/>
        <v>5</v>
      </c>
      <c r="J55" s="73">
        <f t="shared" si="37"/>
        <v>55</v>
      </c>
      <c r="K55" s="61"/>
      <c r="L55" s="61"/>
      <c r="M55" s="61"/>
      <c r="N55" s="61"/>
      <c r="O55" s="61"/>
      <c r="P55" s="61"/>
      <c r="Q55" s="61"/>
      <c r="R55" s="61"/>
      <c r="S55" s="61"/>
      <c r="T55" s="61"/>
    </row>
    <row r="56" spans="1:20" ht="15">
      <c r="A56" s="106" t="s">
        <v>107</v>
      </c>
      <c r="B56" s="106" t="s">
        <v>161</v>
      </c>
      <c r="C56" s="69" t="s">
        <v>111</v>
      </c>
      <c r="D56" s="21">
        <v>194</v>
      </c>
      <c r="E56" s="21">
        <v>6</v>
      </c>
      <c r="F56" s="21">
        <v>11</v>
      </c>
      <c r="G56" s="21">
        <v>3</v>
      </c>
      <c r="H56" s="21"/>
      <c r="I56" s="21">
        <v>102</v>
      </c>
      <c r="J56" s="72">
        <f t="shared" si="1"/>
        <v>316</v>
      </c>
      <c r="K56" s="61"/>
      <c r="L56" s="61"/>
      <c r="M56" s="61"/>
      <c r="N56" s="61"/>
      <c r="O56" s="61"/>
      <c r="P56" s="61"/>
      <c r="Q56" s="61"/>
      <c r="R56" s="61"/>
      <c r="S56" s="61"/>
      <c r="T56" s="61"/>
    </row>
    <row r="57" spans="1:20" ht="15">
      <c r="A57" s="106"/>
      <c r="B57" s="106"/>
      <c r="C57" s="71" t="s">
        <v>124</v>
      </c>
      <c r="D57" s="21">
        <v>131</v>
      </c>
      <c r="E57" s="21">
        <v>6</v>
      </c>
      <c r="F57" s="21">
        <v>11</v>
      </c>
      <c r="G57" s="21">
        <v>3</v>
      </c>
      <c r="H57" s="21"/>
      <c r="I57" s="21">
        <v>88</v>
      </c>
      <c r="J57" s="72">
        <f t="shared" si="1"/>
        <v>239</v>
      </c>
      <c r="K57" s="61"/>
      <c r="L57" s="61"/>
      <c r="M57" s="61"/>
      <c r="N57" s="61"/>
      <c r="O57" s="61"/>
      <c r="P57" s="61"/>
      <c r="Q57" s="61"/>
      <c r="R57" s="61"/>
      <c r="S57" s="61"/>
      <c r="T57" s="61"/>
    </row>
    <row r="58" spans="1:20" ht="15">
      <c r="A58" s="106"/>
      <c r="B58" s="106"/>
      <c r="C58" s="70" t="s">
        <v>112</v>
      </c>
      <c r="D58" s="73">
        <f aca="true" t="shared" si="38" ref="D58:J58">D56-D57</f>
        <v>63</v>
      </c>
      <c r="E58" s="73">
        <f t="shared" si="38"/>
        <v>0</v>
      </c>
      <c r="F58" s="73">
        <f t="shared" si="38"/>
        <v>0</v>
      </c>
      <c r="G58" s="73">
        <f t="shared" si="38"/>
        <v>0</v>
      </c>
      <c r="H58" s="73">
        <f t="shared" si="38"/>
        <v>0</v>
      </c>
      <c r="I58" s="73">
        <f t="shared" si="38"/>
        <v>14</v>
      </c>
      <c r="J58" s="73">
        <f t="shared" si="38"/>
        <v>77</v>
      </c>
      <c r="K58" s="61"/>
      <c r="L58" s="61"/>
      <c r="M58" s="61"/>
      <c r="N58" s="61"/>
      <c r="O58" s="61"/>
      <c r="P58" s="61"/>
      <c r="Q58" s="61"/>
      <c r="R58" s="61"/>
      <c r="S58" s="61"/>
      <c r="T58" s="61"/>
    </row>
    <row r="59" spans="1:20" ht="15">
      <c r="A59" s="106"/>
      <c r="B59" s="106" t="s">
        <v>125</v>
      </c>
      <c r="C59" s="69" t="s">
        <v>111</v>
      </c>
      <c r="D59" s="21">
        <v>84</v>
      </c>
      <c r="E59" s="21">
        <v>2</v>
      </c>
      <c r="F59" s="21">
        <v>2</v>
      </c>
      <c r="G59" s="21">
        <v>2</v>
      </c>
      <c r="H59" s="21"/>
      <c r="I59" s="21">
        <v>30</v>
      </c>
      <c r="J59" s="72">
        <f t="shared" si="1"/>
        <v>120</v>
      </c>
      <c r="K59" s="61"/>
      <c r="L59" s="61"/>
      <c r="M59" s="61"/>
      <c r="N59" s="61"/>
      <c r="O59" s="61"/>
      <c r="P59" s="61"/>
      <c r="Q59" s="61"/>
      <c r="R59" s="61"/>
      <c r="S59" s="61"/>
      <c r="T59" s="61"/>
    </row>
    <row r="60" spans="1:20" ht="15">
      <c r="A60" s="106"/>
      <c r="B60" s="106"/>
      <c r="C60" s="71" t="s">
        <v>124</v>
      </c>
      <c r="D60" s="21">
        <v>51</v>
      </c>
      <c r="E60" s="21">
        <v>2</v>
      </c>
      <c r="F60" s="21">
        <v>2</v>
      </c>
      <c r="G60" s="21">
        <v>2</v>
      </c>
      <c r="H60" s="21"/>
      <c r="I60" s="21">
        <v>29</v>
      </c>
      <c r="J60" s="72">
        <f t="shared" si="1"/>
        <v>86</v>
      </c>
      <c r="K60" s="61"/>
      <c r="L60" s="61"/>
      <c r="M60" s="61"/>
      <c r="N60" s="61"/>
      <c r="O60" s="61"/>
      <c r="P60" s="61"/>
      <c r="Q60" s="61"/>
      <c r="R60" s="61"/>
      <c r="S60" s="61"/>
      <c r="T60" s="61"/>
    </row>
    <row r="61" spans="1:20" ht="15">
      <c r="A61" s="106"/>
      <c r="B61" s="106"/>
      <c r="C61" s="70" t="s">
        <v>112</v>
      </c>
      <c r="D61" s="73">
        <f aca="true" t="shared" si="39" ref="D61:J61">D59-D60</f>
        <v>33</v>
      </c>
      <c r="E61" s="73">
        <f t="shared" si="39"/>
        <v>0</v>
      </c>
      <c r="F61" s="73">
        <f t="shared" si="39"/>
        <v>0</v>
      </c>
      <c r="G61" s="73">
        <f t="shared" si="39"/>
        <v>0</v>
      </c>
      <c r="H61" s="73">
        <f t="shared" si="39"/>
        <v>0</v>
      </c>
      <c r="I61" s="73">
        <f t="shared" si="39"/>
        <v>1</v>
      </c>
      <c r="J61" s="73">
        <f t="shared" si="39"/>
        <v>34</v>
      </c>
      <c r="K61" s="61"/>
      <c r="L61" s="61"/>
      <c r="M61" s="61"/>
      <c r="N61" s="61"/>
      <c r="O61" s="61"/>
      <c r="P61" s="61"/>
      <c r="Q61" s="61"/>
      <c r="R61" s="61"/>
      <c r="S61" s="61"/>
      <c r="T61" s="61"/>
    </row>
    <row r="62" spans="1:20" ht="15">
      <c r="A62" s="106" t="s">
        <v>43</v>
      </c>
      <c r="B62" s="106" t="s">
        <v>161</v>
      </c>
      <c r="C62" s="69" t="s">
        <v>111</v>
      </c>
      <c r="D62" s="21">
        <v>83</v>
      </c>
      <c r="E62" s="21">
        <v>1</v>
      </c>
      <c r="F62" s="21">
        <v>4</v>
      </c>
      <c r="G62" s="21"/>
      <c r="H62" s="21">
        <v>1</v>
      </c>
      <c r="I62" s="21">
        <v>38</v>
      </c>
      <c r="J62" s="72">
        <f t="shared" si="1"/>
        <v>127</v>
      </c>
      <c r="K62" s="61"/>
      <c r="L62" s="61"/>
      <c r="M62" s="61"/>
      <c r="N62" s="61"/>
      <c r="O62" s="61"/>
      <c r="P62" s="61"/>
      <c r="Q62" s="61"/>
      <c r="R62" s="61"/>
      <c r="S62" s="61"/>
      <c r="T62" s="61"/>
    </row>
    <row r="63" spans="1:20" ht="15">
      <c r="A63" s="106"/>
      <c r="B63" s="106"/>
      <c r="C63" s="71" t="s">
        <v>124</v>
      </c>
      <c r="D63" s="21">
        <v>50</v>
      </c>
      <c r="E63" s="21">
        <v>1</v>
      </c>
      <c r="F63" s="21">
        <v>4</v>
      </c>
      <c r="G63" s="21"/>
      <c r="H63" s="21">
        <v>1</v>
      </c>
      <c r="I63" s="21">
        <v>33</v>
      </c>
      <c r="J63" s="72">
        <f t="shared" si="1"/>
        <v>89</v>
      </c>
      <c r="K63" s="61"/>
      <c r="L63" s="61"/>
      <c r="M63" s="61"/>
      <c r="N63" s="61"/>
      <c r="O63" s="61"/>
      <c r="P63" s="61"/>
      <c r="Q63" s="61"/>
      <c r="R63" s="61"/>
      <c r="S63" s="61"/>
      <c r="T63" s="61"/>
    </row>
    <row r="64" spans="1:20" ht="15">
      <c r="A64" s="106"/>
      <c r="B64" s="106"/>
      <c r="C64" s="70" t="s">
        <v>112</v>
      </c>
      <c r="D64" s="73">
        <f aca="true" t="shared" si="40" ref="D64:J64">D62-D63</f>
        <v>33</v>
      </c>
      <c r="E64" s="73">
        <f t="shared" si="40"/>
        <v>0</v>
      </c>
      <c r="F64" s="73">
        <f t="shared" si="40"/>
        <v>0</v>
      </c>
      <c r="G64" s="73">
        <f t="shared" si="40"/>
        <v>0</v>
      </c>
      <c r="H64" s="73">
        <f t="shared" si="40"/>
        <v>0</v>
      </c>
      <c r="I64" s="73">
        <f t="shared" si="40"/>
        <v>5</v>
      </c>
      <c r="J64" s="73">
        <f t="shared" si="40"/>
        <v>38</v>
      </c>
      <c r="K64" s="61"/>
      <c r="L64" s="61"/>
      <c r="M64" s="61"/>
      <c r="N64" s="61"/>
      <c r="O64" s="61"/>
      <c r="P64" s="61"/>
      <c r="Q64" s="61"/>
      <c r="R64" s="61"/>
      <c r="S64" s="61"/>
      <c r="T64" s="61"/>
    </row>
    <row r="65" spans="1:20" ht="15">
      <c r="A65" s="106"/>
      <c r="B65" s="106" t="s">
        <v>125</v>
      </c>
      <c r="C65" s="69" t="s">
        <v>111</v>
      </c>
      <c r="D65" s="21">
        <v>47</v>
      </c>
      <c r="E65" s="21"/>
      <c r="F65" s="21"/>
      <c r="G65" s="21"/>
      <c r="H65" s="21">
        <v>2</v>
      </c>
      <c r="I65" s="21">
        <v>14</v>
      </c>
      <c r="J65" s="72">
        <f t="shared" si="1"/>
        <v>63</v>
      </c>
      <c r="K65" s="61"/>
      <c r="L65" s="61"/>
      <c r="M65" s="61"/>
      <c r="N65" s="61"/>
      <c r="O65" s="61"/>
      <c r="P65" s="61"/>
      <c r="Q65" s="61"/>
      <c r="R65" s="61"/>
      <c r="S65" s="61"/>
      <c r="T65" s="61"/>
    </row>
    <row r="66" spans="1:20" ht="15">
      <c r="A66" s="106"/>
      <c r="B66" s="106"/>
      <c r="C66" s="71" t="s">
        <v>124</v>
      </c>
      <c r="D66" s="21">
        <v>25</v>
      </c>
      <c r="E66" s="21"/>
      <c r="F66" s="21"/>
      <c r="G66" s="21"/>
      <c r="H66" s="21">
        <v>2</v>
      </c>
      <c r="I66" s="21">
        <v>9</v>
      </c>
      <c r="J66" s="72">
        <f t="shared" si="1"/>
        <v>36</v>
      </c>
      <c r="K66" s="61"/>
      <c r="L66" s="61"/>
      <c r="M66" s="61"/>
      <c r="N66" s="61"/>
      <c r="O66" s="61"/>
      <c r="P66" s="61"/>
      <c r="Q66" s="61"/>
      <c r="R66" s="61"/>
      <c r="S66" s="61"/>
      <c r="T66" s="61"/>
    </row>
    <row r="67" spans="1:20" ht="15">
      <c r="A67" s="106"/>
      <c r="B67" s="106"/>
      <c r="C67" s="70" t="s">
        <v>112</v>
      </c>
      <c r="D67" s="73">
        <f aca="true" t="shared" si="41" ref="D67:J67">D65-D66</f>
        <v>22</v>
      </c>
      <c r="E67" s="73">
        <f t="shared" si="41"/>
        <v>0</v>
      </c>
      <c r="F67" s="73">
        <f t="shared" si="41"/>
        <v>0</v>
      </c>
      <c r="G67" s="73">
        <f t="shared" si="41"/>
        <v>0</v>
      </c>
      <c r="H67" s="73">
        <f t="shared" si="41"/>
        <v>0</v>
      </c>
      <c r="I67" s="73">
        <f t="shared" si="41"/>
        <v>5</v>
      </c>
      <c r="J67" s="73">
        <f t="shared" si="41"/>
        <v>27</v>
      </c>
      <c r="K67" s="61"/>
      <c r="L67" s="61"/>
      <c r="M67" s="61"/>
      <c r="N67" s="61"/>
      <c r="O67" s="61"/>
      <c r="P67" s="61"/>
      <c r="Q67" s="61"/>
      <c r="R67" s="61"/>
      <c r="S67" s="61"/>
      <c r="T67" s="61"/>
    </row>
  </sheetData>
  <mergeCells count="44">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9" width="11.421875" style="9" customWidth="1"/>
    <col min="10" max="10" width="11.7109375" style="9" bestFit="1" customWidth="1"/>
    <col min="11" max="16384" width="11.421875" style="9" customWidth="1"/>
  </cols>
  <sheetData>
    <row r="1" ht="15.75">
      <c r="A1" s="12" t="s">
        <v>142</v>
      </c>
    </row>
    <row r="2" ht="15.75">
      <c r="A2" s="12"/>
    </row>
    <row r="3" spans="1:12" ht="15">
      <c r="A3" s="104" t="s">
        <v>205</v>
      </c>
      <c r="B3" s="104"/>
      <c r="C3" s="104"/>
      <c r="D3" s="104"/>
      <c r="E3" s="104"/>
      <c r="F3" s="104"/>
      <c r="G3" s="104"/>
      <c r="H3" s="104"/>
      <c r="I3" s="104"/>
      <c r="J3" s="104"/>
      <c r="K3" s="104"/>
      <c r="L3" s="104"/>
    </row>
    <row r="4" ht="15.75">
      <c r="A4" s="12"/>
    </row>
    <row r="6" spans="1:5" ht="15">
      <c r="A6" s="102" t="s">
        <v>169</v>
      </c>
      <c r="B6" s="106" t="s">
        <v>141</v>
      </c>
      <c r="C6" s="106"/>
      <c r="D6" s="106"/>
      <c r="E6" s="106"/>
    </row>
    <row r="7" spans="1:9" ht="15">
      <c r="A7" s="124"/>
      <c r="B7" s="105" t="s">
        <v>206</v>
      </c>
      <c r="C7" s="105"/>
      <c r="D7" s="105" t="s">
        <v>131</v>
      </c>
      <c r="E7" s="105"/>
      <c r="F7" s="92"/>
      <c r="G7" s="65"/>
      <c r="H7" s="65"/>
      <c r="I7" s="65"/>
    </row>
    <row r="8" spans="1:9" ht="15">
      <c r="A8" s="103"/>
      <c r="B8" s="10" t="s">
        <v>132</v>
      </c>
      <c r="C8" s="10" t="s">
        <v>133</v>
      </c>
      <c r="D8" s="10" t="s">
        <v>132</v>
      </c>
      <c r="E8" s="10" t="s">
        <v>133</v>
      </c>
      <c r="F8" s="92"/>
      <c r="G8" s="87"/>
      <c r="H8" s="87"/>
      <c r="I8" s="87"/>
    </row>
    <row r="9" spans="1:9" s="61" customFormat="1" ht="25.5">
      <c r="A9" s="85" t="s">
        <v>201</v>
      </c>
      <c r="B9" s="6">
        <v>19</v>
      </c>
      <c r="C9" s="19">
        <v>93510</v>
      </c>
      <c r="D9" s="80">
        <v>122</v>
      </c>
      <c r="E9" s="19">
        <v>4946211.0600000005</v>
      </c>
      <c r="F9" s="92"/>
      <c r="G9" s="87"/>
      <c r="H9" s="87"/>
      <c r="I9" s="87"/>
    </row>
    <row r="10" spans="1:9" s="61" customFormat="1" ht="38.25">
      <c r="A10" s="85" t="s">
        <v>202</v>
      </c>
      <c r="B10" s="6">
        <v>0</v>
      </c>
      <c r="C10" s="19">
        <v>0</v>
      </c>
      <c r="D10" s="80">
        <v>1</v>
      </c>
      <c r="E10" s="19">
        <v>36000</v>
      </c>
      <c r="F10" s="92"/>
      <c r="G10" s="87"/>
      <c r="H10" s="87"/>
      <c r="I10" s="87"/>
    </row>
    <row r="11" spans="1:9" s="61" customFormat="1" ht="38.25">
      <c r="A11" s="85" t="s">
        <v>203</v>
      </c>
      <c r="B11" s="6">
        <v>0</v>
      </c>
      <c r="C11" s="19">
        <v>0</v>
      </c>
      <c r="D11" s="80">
        <v>1</v>
      </c>
      <c r="E11" s="19">
        <v>3000</v>
      </c>
      <c r="F11" s="92"/>
      <c r="G11" s="87"/>
      <c r="H11" s="87"/>
      <c r="I11" s="87"/>
    </row>
    <row r="12" spans="1:9" ht="25.5">
      <c r="A12" s="85" t="s">
        <v>204</v>
      </c>
      <c r="B12" s="6">
        <v>0</v>
      </c>
      <c r="C12" s="19">
        <v>0</v>
      </c>
      <c r="D12" s="80">
        <v>1</v>
      </c>
      <c r="E12" s="19">
        <v>1500</v>
      </c>
      <c r="F12" s="92"/>
      <c r="G12" s="87"/>
      <c r="H12" s="87"/>
      <c r="I12" s="87"/>
    </row>
    <row r="13" spans="1:9" ht="15">
      <c r="A13" s="7" t="s">
        <v>5</v>
      </c>
      <c r="B13" s="18">
        <f>SUM(B9:B12)</f>
        <v>19</v>
      </c>
      <c r="C13" s="20">
        <f>SUM(C9:C12)</f>
        <v>93510</v>
      </c>
      <c r="D13" s="18">
        <f>SUM(D9:D12)</f>
        <v>125</v>
      </c>
      <c r="E13" s="20">
        <f>SUM(E9:E12)</f>
        <v>4986711.0600000005</v>
      </c>
      <c r="F13" s="92"/>
      <c r="G13" s="87"/>
      <c r="H13" s="87"/>
      <c r="I13" s="87"/>
    </row>
    <row r="14" spans="2:9" ht="15">
      <c r="B14" s="89"/>
      <c r="F14" s="87"/>
      <c r="G14" s="87"/>
      <c r="H14" s="87"/>
      <c r="I14" s="87"/>
    </row>
    <row r="15" spans="1:11" ht="12.75" customHeight="1">
      <c r="A15" s="100" t="s">
        <v>207</v>
      </c>
      <c r="B15" s="100"/>
      <c r="C15" s="100"/>
      <c r="D15" s="100"/>
      <c r="E15" s="100"/>
      <c r="F15" s="100"/>
      <c r="G15" s="100"/>
      <c r="H15" s="100"/>
      <c r="I15" s="100"/>
      <c r="J15" s="100"/>
      <c r="K15" s="89"/>
    </row>
    <row r="16" spans="1:11" ht="15">
      <c r="A16" s="100"/>
      <c r="B16" s="100"/>
      <c r="C16" s="100"/>
      <c r="D16" s="100"/>
      <c r="E16" s="100"/>
      <c r="F16" s="100"/>
      <c r="G16" s="100"/>
      <c r="H16" s="100"/>
      <c r="I16" s="100"/>
      <c r="J16" s="100"/>
      <c r="K16" s="89"/>
    </row>
    <row r="17" ht="15">
      <c r="B17" s="89"/>
    </row>
    <row r="19" spans="1:11" ht="15" customHeight="1">
      <c r="A19" s="104" t="s">
        <v>208</v>
      </c>
      <c r="B19" s="104"/>
      <c r="C19" s="104"/>
      <c r="D19" s="104"/>
      <c r="E19" s="104"/>
      <c r="F19" s="104"/>
      <c r="G19" s="104"/>
      <c r="H19" s="104"/>
      <c r="I19" s="104"/>
      <c r="J19" s="104"/>
      <c r="K19" s="104"/>
    </row>
    <row r="20" spans="1:10" ht="12.75" customHeight="1">
      <c r="A20" s="45"/>
      <c r="B20" s="45"/>
      <c r="C20" s="45"/>
      <c r="D20" s="45"/>
      <c r="E20" s="45"/>
      <c r="F20" s="45"/>
      <c r="G20" s="45"/>
      <c r="H20" s="45"/>
      <c r="I20" s="45"/>
      <c r="J20" s="45"/>
    </row>
    <row r="21" ht="15">
      <c r="B21" s="88"/>
    </row>
    <row r="23" spans="1:10" ht="15">
      <c r="A23" s="121" t="s">
        <v>140</v>
      </c>
      <c r="B23" s="122"/>
      <c r="C23" s="122"/>
      <c r="D23" s="122"/>
      <c r="E23" s="122"/>
      <c r="F23" s="122"/>
      <c r="G23" s="122"/>
      <c r="H23" s="122"/>
      <c r="I23" s="122"/>
      <c r="J23" s="123"/>
    </row>
    <row r="24" spans="1:10" ht="15">
      <c r="A24" s="6"/>
      <c r="B24" s="90"/>
      <c r="C24" s="7" t="s">
        <v>31</v>
      </c>
      <c r="D24" s="7" t="s">
        <v>32</v>
      </c>
      <c r="E24" s="7" t="s">
        <v>135</v>
      </c>
      <c r="F24" s="7" t="s">
        <v>136</v>
      </c>
      <c r="G24" s="7" t="s">
        <v>137</v>
      </c>
      <c r="H24" s="7" t="s">
        <v>138</v>
      </c>
      <c r="I24" s="7" t="s">
        <v>139</v>
      </c>
      <c r="J24" s="7" t="s">
        <v>33</v>
      </c>
    </row>
    <row r="25" spans="1:10" ht="15">
      <c r="A25" s="120" t="s">
        <v>206</v>
      </c>
      <c r="B25" s="15" t="s">
        <v>134</v>
      </c>
      <c r="C25" s="6">
        <v>1</v>
      </c>
      <c r="D25" s="6">
        <v>0</v>
      </c>
      <c r="E25" s="6">
        <v>0</v>
      </c>
      <c r="F25" s="6">
        <v>0</v>
      </c>
      <c r="G25" s="6">
        <v>4</v>
      </c>
      <c r="H25" s="6">
        <v>6</v>
      </c>
      <c r="I25" s="6">
        <v>0</v>
      </c>
      <c r="J25" s="6">
        <v>8</v>
      </c>
    </row>
    <row r="26" spans="1:10" ht="15">
      <c r="A26" s="120"/>
      <c r="B26" s="15" t="s">
        <v>133</v>
      </c>
      <c r="C26" s="19">
        <v>6000</v>
      </c>
      <c r="D26" s="19">
        <v>0</v>
      </c>
      <c r="E26" s="19">
        <v>0</v>
      </c>
      <c r="F26" s="19">
        <v>0</v>
      </c>
      <c r="G26" s="19">
        <v>19500</v>
      </c>
      <c r="H26" s="19">
        <v>37010</v>
      </c>
      <c r="I26" s="19">
        <v>0</v>
      </c>
      <c r="J26" s="19">
        <v>31000</v>
      </c>
    </row>
    <row r="27" spans="1:10" ht="15">
      <c r="A27" s="107" t="s">
        <v>131</v>
      </c>
      <c r="B27" s="15" t="s">
        <v>134</v>
      </c>
      <c r="C27" s="6">
        <v>9</v>
      </c>
      <c r="D27" s="6">
        <v>2</v>
      </c>
      <c r="E27" s="6">
        <v>2</v>
      </c>
      <c r="F27" s="6">
        <v>15</v>
      </c>
      <c r="G27" s="6">
        <v>31</v>
      </c>
      <c r="H27" s="6">
        <v>17</v>
      </c>
      <c r="I27" s="6">
        <v>4</v>
      </c>
      <c r="J27" s="6">
        <v>45</v>
      </c>
    </row>
    <row r="28" spans="1:10" ht="15">
      <c r="A28" s="107"/>
      <c r="B28" s="15" t="s">
        <v>133</v>
      </c>
      <c r="C28" s="19">
        <v>820089.94</v>
      </c>
      <c r="D28" s="19">
        <v>6000</v>
      </c>
      <c r="E28" s="19">
        <v>33000</v>
      </c>
      <c r="F28" s="19">
        <v>1609676</v>
      </c>
      <c r="G28" s="19">
        <v>290022</v>
      </c>
      <c r="H28" s="19">
        <v>240535.12</v>
      </c>
      <c r="I28" s="19">
        <v>14100</v>
      </c>
      <c r="J28" s="19">
        <v>1973288</v>
      </c>
    </row>
    <row r="30" spans="1:10" ht="12.75" customHeight="1">
      <c r="A30" s="100" t="s">
        <v>209</v>
      </c>
      <c r="B30" s="100"/>
      <c r="C30" s="100"/>
      <c r="D30" s="100"/>
      <c r="E30" s="100"/>
      <c r="F30" s="100"/>
      <c r="G30" s="100"/>
      <c r="H30" s="100"/>
      <c r="I30" s="100"/>
      <c r="J30" s="100"/>
    </row>
    <row r="31" spans="1:10" ht="15">
      <c r="A31" s="100"/>
      <c r="B31" s="100"/>
      <c r="C31" s="100"/>
      <c r="D31" s="100"/>
      <c r="E31" s="100"/>
      <c r="F31" s="100"/>
      <c r="G31" s="100"/>
      <c r="H31" s="100"/>
      <c r="I31" s="100"/>
      <c r="J31" s="100"/>
    </row>
    <row r="32" spans="2:22" ht="15">
      <c r="B32" s="95"/>
      <c r="C32" s="95"/>
      <c r="D32" s="95"/>
      <c r="E32" s="95"/>
      <c r="F32" s="95"/>
      <c r="G32" s="95"/>
      <c r="H32" s="95"/>
      <c r="I32" s="95"/>
      <c r="J32" s="95"/>
      <c r="K32" s="95"/>
      <c r="L32" s="95"/>
      <c r="M32" s="95"/>
      <c r="N32" s="65"/>
      <c r="O32" s="65"/>
      <c r="P32" s="65"/>
      <c r="Q32" s="65"/>
      <c r="R32" s="65"/>
      <c r="S32" s="65"/>
      <c r="T32" s="65"/>
      <c r="U32" s="65"/>
      <c r="V32" s="65"/>
    </row>
    <row r="33" spans="2:22" ht="15">
      <c r="B33" s="95"/>
      <c r="C33" s="95"/>
      <c r="D33" s="95"/>
      <c r="E33" s="95"/>
      <c r="F33" s="95"/>
      <c r="G33" s="95"/>
      <c r="H33" s="95"/>
      <c r="I33" s="95"/>
      <c r="J33" s="95"/>
      <c r="K33" s="95"/>
      <c r="L33" s="95"/>
      <c r="M33" s="95"/>
      <c r="N33" s="65"/>
      <c r="O33" s="65"/>
      <c r="P33" s="65"/>
      <c r="Q33" s="65"/>
      <c r="R33" s="65"/>
      <c r="S33" s="65"/>
      <c r="T33" s="65"/>
      <c r="U33" s="65"/>
      <c r="V33" s="65"/>
    </row>
    <row r="34" spans="2:22" ht="15">
      <c r="B34" s="95"/>
      <c r="C34" s="95"/>
      <c r="D34" s="95"/>
      <c r="E34" s="95"/>
      <c r="F34" s="95"/>
      <c r="G34" s="95"/>
      <c r="H34" s="95"/>
      <c r="I34" s="95"/>
      <c r="J34" s="95"/>
      <c r="K34" s="95"/>
      <c r="L34" s="95"/>
      <c r="M34" s="95"/>
      <c r="N34" s="65"/>
      <c r="O34" s="65"/>
      <c r="P34" s="65"/>
      <c r="Q34" s="65"/>
      <c r="R34" s="65"/>
      <c r="S34" s="65"/>
      <c r="T34" s="65"/>
      <c r="U34" s="65"/>
      <c r="V34" s="65"/>
    </row>
    <row r="35" spans="2:22" ht="15">
      <c r="B35" s="95"/>
      <c r="C35" s="95"/>
      <c r="D35" s="95"/>
      <c r="E35" s="95"/>
      <c r="F35" s="95"/>
      <c r="G35" s="95"/>
      <c r="H35" s="95"/>
      <c r="I35" s="95"/>
      <c r="J35" s="95"/>
      <c r="K35" s="95"/>
      <c r="L35" s="95"/>
      <c r="M35" s="95"/>
      <c r="N35" s="65"/>
      <c r="O35" s="65"/>
      <c r="P35" s="65"/>
      <c r="Q35" s="65"/>
      <c r="R35" s="65"/>
      <c r="S35" s="65"/>
      <c r="T35" s="65"/>
      <c r="U35" s="65"/>
      <c r="V35" s="65"/>
    </row>
    <row r="36" spans="2:22" ht="15">
      <c r="B36" s="95"/>
      <c r="C36" s="95"/>
      <c r="D36" s="95"/>
      <c r="E36" s="95"/>
      <c r="F36" s="95"/>
      <c r="G36" s="95"/>
      <c r="H36" s="95"/>
      <c r="I36" s="95"/>
      <c r="J36" s="95"/>
      <c r="K36" s="95"/>
      <c r="L36" s="95"/>
      <c r="M36" s="95"/>
      <c r="N36" s="65"/>
      <c r="O36" s="65"/>
      <c r="P36" s="65"/>
      <c r="Q36" s="65"/>
      <c r="R36" s="65"/>
      <c r="S36" s="65"/>
      <c r="T36" s="65"/>
      <c r="U36" s="65"/>
      <c r="V36" s="65"/>
    </row>
    <row r="37" spans="2:22" ht="15">
      <c r="B37" s="95"/>
      <c r="C37" s="95"/>
      <c r="D37" s="95"/>
      <c r="E37" s="95"/>
      <c r="F37" s="95"/>
      <c r="G37" s="95"/>
      <c r="H37" s="95"/>
      <c r="I37" s="95"/>
      <c r="J37" s="95"/>
      <c r="K37" s="95"/>
      <c r="L37" s="95"/>
      <c r="M37" s="95"/>
      <c r="N37" s="65"/>
      <c r="O37" s="65"/>
      <c r="P37" s="65"/>
      <c r="Q37" s="65"/>
      <c r="R37" s="65"/>
      <c r="S37" s="65"/>
      <c r="T37" s="65"/>
      <c r="U37" s="65"/>
      <c r="V37" s="65"/>
    </row>
    <row r="38" spans="2:22" ht="15">
      <c r="B38" s="95"/>
      <c r="C38" s="95"/>
      <c r="D38" s="95"/>
      <c r="E38" s="95"/>
      <c r="F38" s="95"/>
      <c r="G38" s="95"/>
      <c r="H38" s="95"/>
      <c r="I38" s="95"/>
      <c r="J38" s="95"/>
      <c r="K38" s="95"/>
      <c r="L38" s="95"/>
      <c r="M38" s="95"/>
      <c r="N38" s="65"/>
      <c r="O38" s="65"/>
      <c r="P38" s="65"/>
      <c r="Q38" s="65"/>
      <c r="R38" s="65"/>
      <c r="S38" s="65"/>
      <c r="T38" s="65"/>
      <c r="U38" s="65"/>
      <c r="V38" s="65"/>
    </row>
    <row r="39" spans="2:22" ht="15">
      <c r="B39" s="65"/>
      <c r="C39" s="65"/>
      <c r="D39" s="65"/>
      <c r="E39" s="65"/>
      <c r="F39" s="65"/>
      <c r="G39" s="65"/>
      <c r="H39" s="65"/>
      <c r="I39" s="65"/>
      <c r="J39" s="65"/>
      <c r="K39" s="65"/>
      <c r="L39" s="65"/>
      <c r="M39" s="65"/>
      <c r="N39" s="65"/>
      <c r="O39" s="65"/>
      <c r="P39" s="65"/>
      <c r="Q39" s="65"/>
      <c r="R39" s="65"/>
      <c r="S39" s="65"/>
      <c r="T39" s="65"/>
      <c r="U39" s="65"/>
      <c r="V39" s="65"/>
    </row>
    <row r="40" spans="2:22" ht="15">
      <c r="B40" s="65"/>
      <c r="C40" s="65"/>
      <c r="D40" s="65"/>
      <c r="E40" s="65"/>
      <c r="F40" s="65"/>
      <c r="G40" s="65"/>
      <c r="H40" s="65"/>
      <c r="I40" s="65"/>
      <c r="J40" s="65"/>
      <c r="K40" s="65"/>
      <c r="L40" s="65"/>
      <c r="M40" s="65"/>
      <c r="N40" s="65"/>
      <c r="O40" s="65"/>
      <c r="P40" s="65"/>
      <c r="Q40" s="65"/>
      <c r="R40" s="65"/>
      <c r="S40" s="65"/>
      <c r="T40" s="65"/>
      <c r="U40" s="65"/>
      <c r="V40" s="65"/>
    </row>
    <row r="41" spans="2:22" ht="15">
      <c r="B41" s="65"/>
      <c r="C41" s="65"/>
      <c r="D41" s="65"/>
      <c r="E41" s="65"/>
      <c r="F41" s="65"/>
      <c r="G41" s="65"/>
      <c r="H41" s="65"/>
      <c r="I41" s="65"/>
      <c r="J41" s="65"/>
      <c r="K41" s="65"/>
      <c r="L41" s="65"/>
      <c r="M41" s="65"/>
      <c r="N41" s="65"/>
      <c r="O41" s="65"/>
      <c r="P41" s="65"/>
      <c r="Q41" s="65"/>
      <c r="R41" s="65"/>
      <c r="S41" s="65"/>
      <c r="T41" s="65"/>
      <c r="U41" s="65"/>
      <c r="V41" s="65"/>
    </row>
    <row r="42" ht="15">
      <c r="B42" s="65"/>
    </row>
  </sheetData>
  <mergeCells count="11">
    <mergeCell ref="A30:J31"/>
    <mergeCell ref="A19:K19"/>
    <mergeCell ref="A3:L3"/>
    <mergeCell ref="B7:C7"/>
    <mergeCell ref="D7:E7"/>
    <mergeCell ref="B6:E6"/>
    <mergeCell ref="A25:A26"/>
    <mergeCell ref="A27:A28"/>
    <mergeCell ref="A23:J23"/>
    <mergeCell ref="A6:A8"/>
    <mergeCell ref="A15:J1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176</v>
      </c>
      <c r="B1" s="9"/>
      <c r="C1" s="9"/>
      <c r="D1" s="9"/>
      <c r="E1" s="9"/>
      <c r="F1" s="9"/>
      <c r="G1" s="9"/>
    </row>
    <row r="2" spans="1:7" ht="15.75">
      <c r="A2" s="12"/>
      <c r="B2" s="9"/>
      <c r="C2" s="9"/>
      <c r="D2" s="9"/>
      <c r="E2" s="9"/>
      <c r="F2" s="9"/>
      <c r="G2" s="9"/>
    </row>
    <row r="3" spans="1:7" ht="15">
      <c r="A3" s="98" t="s">
        <v>210</v>
      </c>
      <c r="B3" s="98"/>
      <c r="C3" s="98"/>
      <c r="D3" s="98"/>
      <c r="E3" s="98"/>
      <c r="F3" s="98"/>
      <c r="G3" s="98"/>
    </row>
    <row r="4" spans="1:7" ht="15">
      <c r="A4" s="98"/>
      <c r="B4" s="98"/>
      <c r="C4" s="98"/>
      <c r="D4" s="98"/>
      <c r="E4" s="98"/>
      <c r="F4" s="98"/>
      <c r="G4" s="98"/>
    </row>
    <row r="5" spans="1:7" ht="15.75">
      <c r="A5" s="12"/>
      <c r="B5" s="9"/>
      <c r="C5" s="9"/>
      <c r="D5" s="9"/>
      <c r="E5" s="9"/>
      <c r="F5" s="9"/>
      <c r="G5" s="9"/>
    </row>
    <row r="6" spans="1:7" ht="15.75">
      <c r="A6" s="5"/>
      <c r="B6" s="112" t="s">
        <v>206</v>
      </c>
      <c r="C6" s="112"/>
      <c r="D6" s="9"/>
      <c r="E6" s="9"/>
      <c r="F6" s="9"/>
      <c r="G6" s="9"/>
    </row>
    <row r="7" spans="1:7" ht="25.5">
      <c r="A7" s="6"/>
      <c r="B7" s="48" t="s">
        <v>177</v>
      </c>
      <c r="C7" s="49" t="s">
        <v>178</v>
      </c>
      <c r="D7" s="9"/>
      <c r="E7" s="9"/>
      <c r="F7" s="9"/>
      <c r="G7" s="9"/>
    </row>
    <row r="8" spans="1:7" ht="15">
      <c r="A8" s="63" t="s">
        <v>284</v>
      </c>
      <c r="B8" s="80">
        <v>46319</v>
      </c>
      <c r="C8" s="81">
        <f>B8/$B$12</f>
        <v>0.7960916418885241</v>
      </c>
      <c r="D8" s="9"/>
      <c r="E8" s="9"/>
      <c r="F8" s="9"/>
      <c r="G8" s="9"/>
    </row>
    <row r="9" spans="1:7" ht="15">
      <c r="A9" s="63" t="s">
        <v>285</v>
      </c>
      <c r="B9" s="80">
        <v>1927</v>
      </c>
      <c r="C9" s="81">
        <f>B9/$B$12</f>
        <v>0.03311963975731743</v>
      </c>
      <c r="D9" s="9"/>
      <c r="E9" s="9"/>
      <c r="F9" s="9"/>
      <c r="G9" s="9"/>
    </row>
    <row r="10" spans="1:7" ht="15">
      <c r="A10" s="63" t="s">
        <v>286</v>
      </c>
      <c r="B10" s="80">
        <v>1398</v>
      </c>
      <c r="C10" s="81">
        <f>B10/$B$12</f>
        <v>0.024027636938624683</v>
      </c>
      <c r="D10" s="9"/>
      <c r="E10" s="9"/>
      <c r="F10" s="9"/>
      <c r="G10" s="9"/>
    </row>
    <row r="11" spans="1:7" ht="15">
      <c r="A11" s="63" t="s">
        <v>287</v>
      </c>
      <c r="B11" s="80">
        <v>8539</v>
      </c>
      <c r="C11" s="81">
        <f>B11/$B$12</f>
        <v>0.14676108141553373</v>
      </c>
      <c r="D11" s="9"/>
      <c r="E11" s="9"/>
      <c r="F11" s="9"/>
      <c r="G11" s="9"/>
    </row>
    <row r="12" spans="1:7" ht="15">
      <c r="A12" s="63" t="s">
        <v>5</v>
      </c>
      <c r="B12" s="80">
        <f>SUM(B8:B11)</f>
        <v>58183</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100" t="s">
        <v>211</v>
      </c>
      <c r="B27" s="100"/>
      <c r="C27" s="100"/>
      <c r="D27" s="100"/>
      <c r="E27" s="100"/>
      <c r="F27" s="100"/>
      <c r="G27" s="9"/>
    </row>
    <row r="28" spans="1:7" ht="15">
      <c r="A28" s="100"/>
      <c r="B28" s="100"/>
      <c r="C28" s="100"/>
      <c r="D28" s="100"/>
      <c r="E28" s="100"/>
      <c r="F28" s="100"/>
      <c r="G28" s="9"/>
    </row>
    <row r="29" spans="1:7" ht="15">
      <c r="A29" s="100"/>
      <c r="B29" s="100"/>
      <c r="C29" s="100"/>
      <c r="D29" s="100"/>
      <c r="E29" s="100"/>
      <c r="F29" s="100"/>
      <c r="G29" s="9"/>
    </row>
    <row r="30" spans="1:7" ht="15">
      <c r="A30" s="47"/>
      <c r="B30" s="47"/>
      <c r="C30" s="47"/>
      <c r="D30" s="47"/>
      <c r="E30" s="47"/>
      <c r="F30" s="47"/>
      <c r="G30" s="9"/>
    </row>
    <row r="31" spans="1:7" ht="15">
      <c r="A31" s="47"/>
      <c r="B31" s="47"/>
      <c r="C31" s="47"/>
      <c r="D31" s="47"/>
      <c r="E31" s="47"/>
      <c r="F31" s="47"/>
      <c r="G31" s="9"/>
    </row>
    <row r="32" spans="1:7" ht="15" customHeight="1">
      <c r="A32" s="131" t="s">
        <v>212</v>
      </c>
      <c r="B32" s="131"/>
      <c r="C32" s="131"/>
      <c r="D32" s="131"/>
      <c r="E32" s="131"/>
      <c r="F32" s="131"/>
      <c r="G32" s="131"/>
    </row>
    <row r="33" spans="1:7" ht="15">
      <c r="A33" s="76"/>
      <c r="B33" s="76"/>
      <c r="C33" s="76"/>
      <c r="D33" s="76"/>
      <c r="E33" s="76"/>
      <c r="F33" s="76"/>
      <c r="G33" s="76"/>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28" t="s">
        <v>206</v>
      </c>
      <c r="B36" s="128"/>
      <c r="C36" s="128"/>
      <c r="D36" s="128"/>
      <c r="E36" s="128"/>
      <c r="F36" s="128"/>
      <c r="G36" s="128"/>
      <c r="H36" s="128"/>
      <c r="I36" s="128"/>
      <c r="J36" s="128"/>
      <c r="K36" s="128"/>
      <c r="L36" s="128"/>
      <c r="M36" s="128"/>
      <c r="N36" s="128"/>
      <c r="O36" s="128"/>
      <c r="P36" s="128"/>
      <c r="Q36" s="128"/>
      <c r="R36" s="128"/>
      <c r="S36" s="128"/>
      <c r="T36" s="128"/>
      <c r="U36" s="128"/>
      <c r="V36" s="128"/>
    </row>
    <row r="37" spans="1:22" ht="15">
      <c r="A37" s="129"/>
      <c r="B37" s="125" t="s">
        <v>179</v>
      </c>
      <c r="C37" s="126"/>
      <c r="D37" s="127"/>
      <c r="E37" s="125" t="s">
        <v>180</v>
      </c>
      <c r="F37" s="126"/>
      <c r="G37" s="127"/>
      <c r="H37" s="125" t="s">
        <v>181</v>
      </c>
      <c r="I37" s="126"/>
      <c r="J37" s="127"/>
      <c r="K37" s="125" t="s">
        <v>182</v>
      </c>
      <c r="L37" s="126"/>
      <c r="M37" s="127"/>
      <c r="N37" s="125" t="s">
        <v>183</v>
      </c>
      <c r="O37" s="126"/>
      <c r="P37" s="127"/>
      <c r="Q37" s="125" t="s">
        <v>184</v>
      </c>
      <c r="R37" s="126"/>
      <c r="S37" s="127"/>
      <c r="T37" s="125" t="s">
        <v>185</v>
      </c>
      <c r="U37" s="126"/>
      <c r="V37" s="127"/>
    </row>
    <row r="38" spans="1:22" ht="60">
      <c r="A38" s="130"/>
      <c r="B38" s="53" t="s">
        <v>186</v>
      </c>
      <c r="C38" s="53" t="s">
        <v>200</v>
      </c>
      <c r="D38" s="53" t="s">
        <v>187</v>
      </c>
      <c r="E38" s="53" t="s">
        <v>186</v>
      </c>
      <c r="F38" s="53" t="s">
        <v>200</v>
      </c>
      <c r="G38" s="53" t="s">
        <v>187</v>
      </c>
      <c r="H38" s="53" t="s">
        <v>186</v>
      </c>
      <c r="I38" s="53" t="s">
        <v>200</v>
      </c>
      <c r="J38" s="53" t="s">
        <v>187</v>
      </c>
      <c r="K38" s="53" t="s">
        <v>186</v>
      </c>
      <c r="L38" s="53" t="s">
        <v>200</v>
      </c>
      <c r="M38" s="53" t="s">
        <v>187</v>
      </c>
      <c r="N38" s="53" t="s">
        <v>186</v>
      </c>
      <c r="O38" s="53" t="s">
        <v>200</v>
      </c>
      <c r="P38" s="53" t="s">
        <v>187</v>
      </c>
      <c r="Q38" s="53" t="s">
        <v>186</v>
      </c>
      <c r="R38" s="53" t="s">
        <v>200</v>
      </c>
      <c r="S38" s="53" t="s">
        <v>187</v>
      </c>
      <c r="T38" s="53" t="s">
        <v>186</v>
      </c>
      <c r="U38" s="53" t="s">
        <v>200</v>
      </c>
      <c r="V38" s="53" t="s">
        <v>187</v>
      </c>
    </row>
    <row r="39" spans="1:22" ht="15">
      <c r="A39" s="50" t="s">
        <v>188</v>
      </c>
      <c r="B39" s="51">
        <f>B8</f>
        <v>46319</v>
      </c>
      <c r="C39" s="91">
        <v>100606</v>
      </c>
      <c r="D39" s="54">
        <f>B39/C39</f>
        <v>0.46039997614456396</v>
      </c>
      <c r="E39" s="51">
        <f>B9</f>
        <v>1927</v>
      </c>
      <c r="F39" s="91">
        <v>100606</v>
      </c>
      <c r="G39" s="54">
        <f>E39/F39</f>
        <v>0.019153927201160964</v>
      </c>
      <c r="H39" s="51">
        <f>B10</f>
        <v>1398</v>
      </c>
      <c r="I39" s="91">
        <v>100606</v>
      </c>
      <c r="J39" s="54">
        <f>H39/I39</f>
        <v>0.013895791503488858</v>
      </c>
      <c r="K39" s="51">
        <f>B11</f>
        <v>8539</v>
      </c>
      <c r="L39" s="91">
        <v>100606</v>
      </c>
      <c r="M39" s="54">
        <f>K39/L39</f>
        <v>0.08487565353955033</v>
      </c>
      <c r="N39" s="51">
        <v>0</v>
      </c>
      <c r="O39" s="91">
        <v>100606</v>
      </c>
      <c r="P39" s="54">
        <f>N39/O39</f>
        <v>0</v>
      </c>
      <c r="Q39" s="51">
        <v>0</v>
      </c>
      <c r="R39" s="91">
        <v>100606</v>
      </c>
      <c r="S39" s="54">
        <f>Q39/R39</f>
        <v>0</v>
      </c>
      <c r="T39" s="51">
        <f>B39+E39+H39+K39+N39+Q39</f>
        <v>58183</v>
      </c>
      <c r="U39" s="91">
        <v>100606</v>
      </c>
      <c r="V39" s="54">
        <f>T39/U39</f>
        <v>0.578325348388764</v>
      </c>
    </row>
    <row r="40" spans="1:22" ht="15">
      <c r="A40" s="50" t="s">
        <v>189</v>
      </c>
      <c r="B40" s="51">
        <v>146316</v>
      </c>
      <c r="C40" s="91">
        <v>448727</v>
      </c>
      <c r="D40" s="54">
        <f>B40/C40</f>
        <v>0.3260690798637033</v>
      </c>
      <c r="E40" s="51">
        <v>42910</v>
      </c>
      <c r="F40" s="91">
        <v>448727</v>
      </c>
      <c r="G40" s="54">
        <f>E40/F40</f>
        <v>0.09562607108553753</v>
      </c>
      <c r="H40" s="51">
        <v>2955</v>
      </c>
      <c r="I40" s="91">
        <v>448727</v>
      </c>
      <c r="J40" s="54">
        <f>H40/I40</f>
        <v>0.006585295736605999</v>
      </c>
      <c r="K40" s="51">
        <v>49008</v>
      </c>
      <c r="L40" s="91">
        <v>448727</v>
      </c>
      <c r="M40" s="54">
        <f>K40/L40</f>
        <v>0.10921562553623919</v>
      </c>
      <c r="N40" s="51">
        <v>0</v>
      </c>
      <c r="O40" s="91">
        <v>448727</v>
      </c>
      <c r="P40" s="54">
        <f>N40/O40</f>
        <v>0</v>
      </c>
      <c r="Q40" s="51">
        <v>0</v>
      </c>
      <c r="R40" s="91">
        <v>448727</v>
      </c>
      <c r="S40" s="54">
        <f>Q40/R40</f>
        <v>0</v>
      </c>
      <c r="T40" s="51">
        <f>B40+E40+H40+K40+N40+Q40</f>
        <v>241189</v>
      </c>
      <c r="U40" s="91">
        <v>448727</v>
      </c>
      <c r="V40" s="54">
        <f>T40/U40</f>
        <v>0.5374960722220861</v>
      </c>
    </row>
    <row r="41" spans="1:22" ht="15">
      <c r="A41" s="50" t="s">
        <v>288</v>
      </c>
      <c r="B41" s="51">
        <v>86592</v>
      </c>
      <c r="C41" s="91">
        <v>259656</v>
      </c>
      <c r="D41" s="54">
        <f>B41/C41</f>
        <v>0.33348738330714484</v>
      </c>
      <c r="E41" s="51">
        <v>22930</v>
      </c>
      <c r="F41" s="91">
        <v>259656</v>
      </c>
      <c r="G41" s="54">
        <f>E41/F41</f>
        <v>0.08830914748744492</v>
      </c>
      <c r="H41" s="51">
        <v>4698</v>
      </c>
      <c r="I41" s="91">
        <v>259656</v>
      </c>
      <c r="J41" s="54">
        <f>H41/I41</f>
        <v>0.0180931694241612</v>
      </c>
      <c r="K41" s="51">
        <v>31808</v>
      </c>
      <c r="L41" s="91">
        <v>259656</v>
      </c>
      <c r="M41" s="54">
        <f>K41/L41</f>
        <v>0.12250053917490834</v>
      </c>
      <c r="N41" s="51">
        <v>0</v>
      </c>
      <c r="O41" s="91">
        <v>259656</v>
      </c>
      <c r="P41" s="54">
        <f>N41/O41</f>
        <v>0</v>
      </c>
      <c r="Q41" s="51">
        <v>0</v>
      </c>
      <c r="R41" s="91">
        <v>259656</v>
      </c>
      <c r="S41" s="54">
        <f>Q41/R41</f>
        <v>0</v>
      </c>
      <c r="T41" s="51">
        <f>B41+E41+H41+K41+N41+Q41</f>
        <v>146028</v>
      </c>
      <c r="U41" s="91">
        <v>259656</v>
      </c>
      <c r="V41" s="54">
        <f>T41/U41</f>
        <v>0.5623902393936593</v>
      </c>
    </row>
    <row r="42" spans="1:22" ht="15">
      <c r="A42" s="50" t="s">
        <v>190</v>
      </c>
      <c r="B42" s="51">
        <f>B40+B41</f>
        <v>232908</v>
      </c>
      <c r="C42" s="91">
        <v>708383</v>
      </c>
      <c r="D42" s="54">
        <f>B42/C42</f>
        <v>0.3287882402598594</v>
      </c>
      <c r="E42" s="51">
        <f>E40+E41</f>
        <v>65840</v>
      </c>
      <c r="F42" s="91">
        <v>708383</v>
      </c>
      <c r="G42" s="54">
        <f>E42/F42</f>
        <v>0.09294407121571241</v>
      </c>
      <c r="H42" s="51">
        <f>H40+H41</f>
        <v>7653</v>
      </c>
      <c r="I42" s="91">
        <v>708383</v>
      </c>
      <c r="J42" s="54">
        <f>H42/I42</f>
        <v>0.010803477779675684</v>
      </c>
      <c r="K42" s="51">
        <f>K40+K41</f>
        <v>80816</v>
      </c>
      <c r="L42" s="91">
        <v>708383</v>
      </c>
      <c r="M42" s="54">
        <f>K42/L42</f>
        <v>0.11408517708640664</v>
      </c>
      <c r="N42" s="51">
        <f>N40+N41</f>
        <v>0</v>
      </c>
      <c r="O42" s="91">
        <v>708383</v>
      </c>
      <c r="P42" s="54">
        <f>N42/O42</f>
        <v>0</v>
      </c>
      <c r="Q42" s="51">
        <f>Q40+Q41</f>
        <v>0</v>
      </c>
      <c r="R42" s="91">
        <v>708383</v>
      </c>
      <c r="S42" s="54">
        <f>Q42/R42</f>
        <v>0</v>
      </c>
      <c r="T42" s="51">
        <f>B42+E42+H42+K42+N42+Q42</f>
        <v>387217</v>
      </c>
      <c r="U42" s="91">
        <v>708383</v>
      </c>
      <c r="V42" s="54">
        <f>T42/U42</f>
        <v>0.5466209663416541</v>
      </c>
    </row>
    <row r="43" spans="1:22" ht="15">
      <c r="A43" s="50" t="s">
        <v>191</v>
      </c>
      <c r="B43" s="51">
        <v>13718561</v>
      </c>
      <c r="C43" s="91">
        <v>30456106</v>
      </c>
      <c r="D43" s="54">
        <f>B43/C43</f>
        <v>0.45043713073496655</v>
      </c>
      <c r="E43" s="51">
        <v>753985</v>
      </c>
      <c r="F43" s="91">
        <v>30456106</v>
      </c>
      <c r="G43" s="54">
        <f>E43/F43</f>
        <v>0.024756447853182543</v>
      </c>
      <c r="H43" s="51">
        <v>424395</v>
      </c>
      <c r="I43" s="91">
        <v>30456106</v>
      </c>
      <c r="J43" s="54">
        <f>H43/I43</f>
        <v>0.013934644172830236</v>
      </c>
      <c r="K43" s="51">
        <v>3231064</v>
      </c>
      <c r="L43" s="91">
        <v>30456106</v>
      </c>
      <c r="M43" s="54">
        <f>K43/L43</f>
        <v>0.10608920260521815</v>
      </c>
      <c r="N43" s="51">
        <v>66193</v>
      </c>
      <c r="O43" s="91">
        <v>30456106</v>
      </c>
      <c r="P43" s="54">
        <f>N43/O43</f>
        <v>0.0021733901241347137</v>
      </c>
      <c r="Q43" s="51">
        <v>2645</v>
      </c>
      <c r="R43" s="91">
        <v>30456106</v>
      </c>
      <c r="S43" s="54">
        <f>Q43/R43</f>
        <v>8.68462961088985E-05</v>
      </c>
      <c r="T43" s="51">
        <f>B43+E43+H43+K43+N43+Q43</f>
        <v>18196843</v>
      </c>
      <c r="U43" s="91">
        <v>30456106</v>
      </c>
      <c r="V43" s="54">
        <f>T43/U43</f>
        <v>0.5974776617864411</v>
      </c>
    </row>
    <row r="45" spans="8:9" ht="15">
      <c r="H45" s="94"/>
      <c r="I45" s="93"/>
    </row>
    <row r="46" spans="8:9" ht="15">
      <c r="H46" s="94"/>
      <c r="I46" s="93"/>
    </row>
    <row r="47" ht="15">
      <c r="I47" s="93"/>
    </row>
    <row r="62" spans="1:5" ht="15">
      <c r="A62" s="100" t="s">
        <v>213</v>
      </c>
      <c r="B62" s="101"/>
      <c r="C62" s="101"/>
      <c r="D62" s="101"/>
      <c r="E62" s="101"/>
    </row>
    <row r="63" spans="1:5" ht="15">
      <c r="A63" s="101"/>
      <c r="B63" s="101"/>
      <c r="C63" s="101"/>
      <c r="D63" s="101"/>
      <c r="E63" s="101"/>
    </row>
    <row r="64" spans="1:5" ht="15">
      <c r="A64" s="101"/>
      <c r="B64" s="101"/>
      <c r="C64" s="101"/>
      <c r="D64" s="101"/>
      <c r="E64" s="101"/>
    </row>
    <row r="65" spans="1:5" ht="15">
      <c r="A65" s="101"/>
      <c r="B65" s="101"/>
      <c r="C65" s="101"/>
      <c r="D65" s="101"/>
      <c r="E65" s="101"/>
    </row>
  </sheetData>
  <mergeCells count="14">
    <mergeCell ref="A62:E65"/>
    <mergeCell ref="N37:P37"/>
    <mergeCell ref="Q37:S37"/>
    <mergeCell ref="T37:V37"/>
    <mergeCell ref="A3:G4"/>
    <mergeCell ref="B6:C6"/>
    <mergeCell ref="A27:F29"/>
    <mergeCell ref="A36:V36"/>
    <mergeCell ref="A37:A38"/>
    <mergeCell ref="B37:D37"/>
    <mergeCell ref="E37:G37"/>
    <mergeCell ref="H37:J37"/>
    <mergeCell ref="K37:M37"/>
    <mergeCell ref="A32:G3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170</v>
      </c>
    </row>
    <row r="4" spans="1:8" ht="15">
      <c r="A4" s="98" t="s">
        <v>171</v>
      </c>
      <c r="B4" s="98"/>
      <c r="C4" s="98"/>
      <c r="D4" s="98"/>
      <c r="E4" s="98"/>
      <c r="F4" s="98"/>
      <c r="G4" s="98"/>
      <c r="H4" s="98"/>
    </row>
    <row r="7" spans="1:4" ht="15">
      <c r="A7" s="40" t="s">
        <v>172</v>
      </c>
      <c r="B7" s="99" t="s">
        <v>174</v>
      </c>
      <c r="C7" s="99"/>
      <c r="D7" s="99"/>
    </row>
    <row r="8" spans="1:4" ht="15">
      <c r="A8" s="41"/>
      <c r="B8" s="42" t="s">
        <v>147</v>
      </c>
      <c r="C8" s="42" t="s">
        <v>20</v>
      </c>
      <c r="D8" s="42" t="s">
        <v>173</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100" t="s">
        <v>195</v>
      </c>
      <c r="G25" s="101"/>
      <c r="H25" s="101"/>
      <c r="I25" s="101"/>
      <c r="J25" s="101"/>
      <c r="K25" s="101"/>
      <c r="L25" s="101"/>
      <c r="M25" s="101"/>
      <c r="N25" s="101"/>
    </row>
    <row r="26" spans="1:14" ht="15">
      <c r="A26" s="86">
        <v>40695</v>
      </c>
      <c r="B26" s="16">
        <v>3624</v>
      </c>
      <c r="C26" s="16">
        <v>2887</v>
      </c>
      <c r="D26" s="16">
        <f t="shared" si="0"/>
        <v>6511</v>
      </c>
      <c r="F26" s="101"/>
      <c r="G26" s="101"/>
      <c r="H26" s="101"/>
      <c r="I26" s="101"/>
      <c r="J26" s="101"/>
      <c r="K26" s="101"/>
      <c r="L26" s="101"/>
      <c r="M26" s="101"/>
      <c r="N26" s="101"/>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4" ht="15">
      <c r="A80" s="86">
        <v>42339</v>
      </c>
      <c r="B80" s="83">
        <v>2773</v>
      </c>
      <c r="C80" s="83">
        <v>2199</v>
      </c>
      <c r="D80" s="83">
        <f t="shared" si="1"/>
        <v>4972</v>
      </c>
    </row>
    <row r="81" spans="1:4" ht="15">
      <c r="A81" s="86">
        <v>42370</v>
      </c>
      <c r="B81" s="83">
        <v>2433</v>
      </c>
      <c r="C81" s="83">
        <v>1646</v>
      </c>
      <c r="D81" s="83">
        <f aca="true" t="shared" si="2" ref="D81:D92">B81+C81</f>
        <v>4079</v>
      </c>
    </row>
    <row r="82" spans="1:4" ht="15">
      <c r="A82" s="86">
        <v>42401</v>
      </c>
      <c r="B82" s="83">
        <v>2526</v>
      </c>
      <c r="C82" s="83">
        <v>1640</v>
      </c>
      <c r="D82" s="83">
        <f t="shared" si="2"/>
        <v>4166</v>
      </c>
    </row>
    <row r="83" spans="1:4" ht="15">
      <c r="A83" s="86">
        <v>42430</v>
      </c>
      <c r="B83" s="83">
        <v>2537</v>
      </c>
      <c r="C83" s="83">
        <v>1659</v>
      </c>
      <c r="D83" s="83">
        <f t="shared" si="2"/>
        <v>4196</v>
      </c>
    </row>
    <row r="84" spans="1:4" ht="15">
      <c r="A84" s="86">
        <v>42461</v>
      </c>
      <c r="B84" s="83">
        <v>2835</v>
      </c>
      <c r="C84" s="83">
        <v>1907</v>
      </c>
      <c r="D84" s="83">
        <f t="shared" si="2"/>
        <v>4742</v>
      </c>
    </row>
    <row r="85" spans="1:4" ht="15">
      <c r="A85" s="86">
        <v>42491</v>
      </c>
      <c r="B85" s="83">
        <v>3466</v>
      </c>
      <c r="C85" s="83">
        <v>2309</v>
      </c>
      <c r="D85" s="83">
        <f t="shared" si="2"/>
        <v>5775</v>
      </c>
    </row>
    <row r="86" spans="1:4" ht="15">
      <c r="A86" s="86">
        <v>42522</v>
      </c>
      <c r="B86" s="83">
        <v>4198</v>
      </c>
      <c r="C86" s="83">
        <v>3033</v>
      </c>
      <c r="D86" s="83">
        <f t="shared" si="2"/>
        <v>7231</v>
      </c>
    </row>
    <row r="87" spans="1:4" ht="15">
      <c r="A87" s="86">
        <v>42552</v>
      </c>
      <c r="B87" s="83">
        <v>3988</v>
      </c>
      <c r="C87" s="83">
        <v>2909</v>
      </c>
      <c r="D87" s="83">
        <f t="shared" si="2"/>
        <v>6897</v>
      </c>
    </row>
    <row r="88" spans="1:4" ht="15">
      <c r="A88" s="86">
        <v>42583</v>
      </c>
      <c r="B88" s="83">
        <v>3583</v>
      </c>
      <c r="C88" s="83">
        <v>2565</v>
      </c>
      <c r="D88" s="83">
        <f t="shared" si="2"/>
        <v>6148</v>
      </c>
    </row>
    <row r="89" spans="1:4" ht="15">
      <c r="A89" s="86">
        <v>42614</v>
      </c>
      <c r="B89" s="83">
        <v>3714</v>
      </c>
      <c r="C89" s="83">
        <v>2817</v>
      </c>
      <c r="D89" s="83">
        <f t="shared" si="2"/>
        <v>6531</v>
      </c>
    </row>
    <row r="90" spans="1:4" ht="15">
      <c r="A90" s="86">
        <v>42644</v>
      </c>
      <c r="B90" s="83">
        <v>3103</v>
      </c>
      <c r="C90" s="83">
        <v>2493</v>
      </c>
      <c r="D90" s="83">
        <f t="shared" si="2"/>
        <v>5596</v>
      </c>
    </row>
    <row r="91" spans="1:4" ht="15">
      <c r="A91" s="86">
        <v>42675</v>
      </c>
      <c r="B91" s="83">
        <v>2747</v>
      </c>
      <c r="C91" s="83">
        <v>2101</v>
      </c>
      <c r="D91" s="83">
        <f t="shared" si="2"/>
        <v>4848</v>
      </c>
    </row>
    <row r="92" spans="1:4" ht="15">
      <c r="A92" s="86">
        <v>42705</v>
      </c>
      <c r="B92" s="83">
        <v>2548</v>
      </c>
      <c r="C92" s="83">
        <v>2123</v>
      </c>
      <c r="D92" s="83">
        <f t="shared" si="2"/>
        <v>4671</v>
      </c>
    </row>
    <row r="93" spans="1:4" ht="15">
      <c r="A93" s="86">
        <v>42736</v>
      </c>
      <c r="B93" s="83"/>
      <c r="C93" s="83"/>
      <c r="D93" s="83">
        <f aca="true" t="shared" si="3" ref="D93:D104">B93+C93</f>
        <v>0</v>
      </c>
    </row>
    <row r="94" spans="1:4" ht="15">
      <c r="A94" s="86">
        <v>42767</v>
      </c>
      <c r="B94" s="83"/>
      <c r="C94" s="83"/>
      <c r="D94" s="83">
        <f t="shared" si="3"/>
        <v>0</v>
      </c>
    </row>
    <row r="95" spans="1:4" ht="15">
      <c r="A95" s="86">
        <v>42795</v>
      </c>
      <c r="B95" s="83"/>
      <c r="C95" s="83"/>
      <c r="D95" s="83">
        <f t="shared" si="3"/>
        <v>0</v>
      </c>
    </row>
    <row r="96" spans="1:4" ht="15">
      <c r="A96" s="86">
        <v>42826</v>
      </c>
      <c r="B96" s="83"/>
      <c r="C96" s="83"/>
      <c r="D96" s="83">
        <f t="shared" si="3"/>
        <v>0</v>
      </c>
    </row>
    <row r="97" spans="1:4" ht="15">
      <c r="A97" s="86">
        <v>42856</v>
      </c>
      <c r="B97" s="83"/>
      <c r="C97" s="83"/>
      <c r="D97" s="83">
        <f t="shared" si="3"/>
        <v>0</v>
      </c>
    </row>
    <row r="98" spans="1:5" ht="15">
      <c r="A98" s="86">
        <v>42887</v>
      </c>
      <c r="B98" s="83"/>
      <c r="C98" s="83"/>
      <c r="D98" s="83">
        <f t="shared" si="3"/>
        <v>0</v>
      </c>
      <c r="E98" s="96"/>
    </row>
    <row r="99" spans="1:4" ht="15">
      <c r="A99" s="86">
        <v>42917</v>
      </c>
      <c r="B99" s="83"/>
      <c r="C99" s="83"/>
      <c r="D99" s="83">
        <f t="shared" si="3"/>
        <v>0</v>
      </c>
    </row>
    <row r="100" spans="1:4" ht="15">
      <c r="A100" s="86">
        <v>42948</v>
      </c>
      <c r="B100" s="83"/>
      <c r="C100" s="83"/>
      <c r="D100" s="83">
        <f t="shared" si="3"/>
        <v>0</v>
      </c>
    </row>
    <row r="101" spans="1:4" ht="15">
      <c r="A101" s="86">
        <v>42979</v>
      </c>
      <c r="B101" s="83"/>
      <c r="C101" s="83"/>
      <c r="D101" s="83">
        <f t="shared" si="3"/>
        <v>0</v>
      </c>
    </row>
    <row r="102" spans="1:4" ht="15">
      <c r="A102" s="86">
        <v>43009</v>
      </c>
      <c r="B102" s="83"/>
      <c r="C102" s="83"/>
      <c r="D102" s="83">
        <f t="shared" si="3"/>
        <v>0</v>
      </c>
    </row>
    <row r="103" spans="1:4" ht="15">
      <c r="A103" s="86">
        <v>43040</v>
      </c>
      <c r="B103" s="83"/>
      <c r="C103" s="83"/>
      <c r="D103" s="83">
        <f t="shared" si="3"/>
        <v>0</v>
      </c>
    </row>
    <row r="104" spans="1:4" ht="15">
      <c r="A104" s="86">
        <v>43070</v>
      </c>
      <c r="B104" s="83"/>
      <c r="C104" s="83"/>
      <c r="D104" s="83">
        <f t="shared" si="3"/>
        <v>0</v>
      </c>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104" t="s">
        <v>214</v>
      </c>
      <c r="B3" s="104"/>
      <c r="C3" s="104"/>
      <c r="D3" s="104"/>
      <c r="E3" s="104"/>
      <c r="F3" s="104"/>
      <c r="G3" s="104"/>
      <c r="H3" s="104"/>
      <c r="I3" s="104"/>
    </row>
    <row r="4" s="9" customFormat="1" ht="15.75">
      <c r="A4" s="12"/>
    </row>
    <row r="7" spans="1:14" ht="15">
      <c r="A7" s="105" t="s">
        <v>206</v>
      </c>
      <c r="B7" s="105"/>
      <c r="C7" s="105"/>
      <c r="D7" s="105"/>
      <c r="E7" s="105"/>
      <c r="F7" s="105"/>
      <c r="G7" s="105"/>
      <c r="H7" s="105"/>
      <c r="I7" s="105"/>
      <c r="J7" s="105"/>
      <c r="K7" s="105"/>
      <c r="L7" s="105"/>
      <c r="M7" s="105"/>
      <c r="N7" s="105"/>
    </row>
    <row r="8" spans="1:14" ht="26.25" customHeight="1">
      <c r="A8" s="102" t="s">
        <v>165</v>
      </c>
      <c r="B8" s="106" t="s">
        <v>0</v>
      </c>
      <c r="C8" s="106"/>
      <c r="D8" s="106"/>
      <c r="E8" s="106"/>
      <c r="F8" s="106"/>
      <c r="G8" s="106" t="s">
        <v>1</v>
      </c>
      <c r="H8" s="106"/>
      <c r="I8" s="106"/>
      <c r="J8" s="106"/>
      <c r="K8" s="106"/>
      <c r="L8" s="107" t="s">
        <v>2</v>
      </c>
      <c r="M8" s="107"/>
      <c r="N8" s="107"/>
    </row>
    <row r="9" spans="1:14" ht="51">
      <c r="A9" s="103"/>
      <c r="B9" s="26" t="s">
        <v>147</v>
      </c>
      <c r="C9" s="27" t="s">
        <v>148</v>
      </c>
      <c r="D9" s="4" t="s">
        <v>3</v>
      </c>
      <c r="E9" s="3" t="s">
        <v>4</v>
      </c>
      <c r="F9" s="4" t="s">
        <v>5</v>
      </c>
      <c r="G9" s="26" t="s">
        <v>147</v>
      </c>
      <c r="H9" s="25" t="s">
        <v>145</v>
      </c>
      <c r="I9" s="4" t="s">
        <v>3</v>
      </c>
      <c r="J9" s="25" t="s">
        <v>146</v>
      </c>
      <c r="K9" s="4" t="s">
        <v>5</v>
      </c>
      <c r="L9" s="26" t="s">
        <v>147</v>
      </c>
      <c r="M9" s="4" t="s">
        <v>3</v>
      </c>
      <c r="N9" s="4" t="s">
        <v>7</v>
      </c>
    </row>
    <row r="10" spans="1:14" ht="15">
      <c r="A10" s="2" t="s">
        <v>8</v>
      </c>
      <c r="B10" s="21">
        <v>239</v>
      </c>
      <c r="C10" s="81">
        <f>B10/$F$20</f>
        <v>0.023317073170731707</v>
      </c>
      <c r="D10" s="21">
        <v>111</v>
      </c>
      <c r="E10" s="81">
        <f>D10/$F$20</f>
        <v>0.010829268292682926</v>
      </c>
      <c r="F10" s="80">
        <f>B10+D10</f>
        <v>350</v>
      </c>
      <c r="G10" s="21">
        <v>174</v>
      </c>
      <c r="H10" s="81">
        <f>G10/$K$20</f>
        <v>0.02341227125941873</v>
      </c>
      <c r="I10" s="21">
        <v>92</v>
      </c>
      <c r="J10" s="28">
        <f>I10/$K$20</f>
        <v>0.012378902045209902</v>
      </c>
      <c r="K10" s="16">
        <f>G10+I10</f>
        <v>266</v>
      </c>
      <c r="L10" s="16">
        <f>B10-G10</f>
        <v>65</v>
      </c>
      <c r="M10" s="16">
        <f>D10-I10</f>
        <v>19</v>
      </c>
      <c r="N10" s="16">
        <f>F10-K10</f>
        <v>84</v>
      </c>
    </row>
    <row r="11" spans="1:14" ht="15">
      <c r="A11" s="2" t="s">
        <v>9</v>
      </c>
      <c r="B11" s="21">
        <v>984</v>
      </c>
      <c r="C11" s="81">
        <f aca="true" t="shared" si="0" ref="C11:C20">B11/$F$20</f>
        <v>0.096</v>
      </c>
      <c r="D11" s="21">
        <v>801</v>
      </c>
      <c r="E11" s="81">
        <f aca="true" t="shared" si="1" ref="E11:E20">D11/$F$20</f>
        <v>0.07814634146341463</v>
      </c>
      <c r="F11" s="80">
        <f aca="true" t="shared" si="2" ref="F11:F19">B11+D11</f>
        <v>1785</v>
      </c>
      <c r="G11" s="21">
        <v>721</v>
      </c>
      <c r="H11" s="81">
        <f aca="true" t="shared" si="3" ref="H11:H20">G11/$K$20</f>
        <v>0.09701291711517761</v>
      </c>
      <c r="I11" s="21">
        <v>580</v>
      </c>
      <c r="J11" s="28">
        <f aca="true" t="shared" si="4" ref="J11:J20">I11/$K$20</f>
        <v>0.07804090419806244</v>
      </c>
      <c r="K11" s="16">
        <f aca="true" t="shared" si="5" ref="K11:K20">G11+I11</f>
        <v>1301</v>
      </c>
      <c r="L11" s="16">
        <f aca="true" t="shared" si="6" ref="L11:L20">B11-G11</f>
        <v>263</v>
      </c>
      <c r="M11" s="16">
        <f aca="true" t="shared" si="7" ref="M11:M20">D11-I11</f>
        <v>221</v>
      </c>
      <c r="N11" s="16">
        <f aca="true" t="shared" si="8" ref="N11:N20">F11-K11</f>
        <v>484</v>
      </c>
    </row>
    <row r="12" spans="1:14" ht="15">
      <c r="A12" s="2" t="s">
        <v>10</v>
      </c>
      <c r="B12" s="21">
        <v>992</v>
      </c>
      <c r="C12" s="81">
        <f t="shared" si="0"/>
        <v>0.09678048780487805</v>
      </c>
      <c r="D12" s="21">
        <v>869</v>
      </c>
      <c r="E12" s="81">
        <f t="shared" si="1"/>
        <v>0.08478048780487805</v>
      </c>
      <c r="F12" s="80">
        <f>B12+D12</f>
        <v>1861</v>
      </c>
      <c r="G12" s="21">
        <v>745</v>
      </c>
      <c r="H12" s="81">
        <f t="shared" si="3"/>
        <v>0.1002421959095802</v>
      </c>
      <c r="I12" s="21">
        <v>631</v>
      </c>
      <c r="J12" s="28">
        <f t="shared" si="4"/>
        <v>0.08490312163616792</v>
      </c>
      <c r="K12" s="16">
        <f t="shared" si="5"/>
        <v>1376</v>
      </c>
      <c r="L12" s="16">
        <f t="shared" si="6"/>
        <v>247</v>
      </c>
      <c r="M12" s="16">
        <f>D12-I12</f>
        <v>238</v>
      </c>
      <c r="N12" s="16">
        <f t="shared" si="8"/>
        <v>485</v>
      </c>
    </row>
    <row r="13" spans="1:14" ht="15">
      <c r="A13" s="2" t="s">
        <v>11</v>
      </c>
      <c r="B13" s="21">
        <v>801</v>
      </c>
      <c r="C13" s="81">
        <f t="shared" si="0"/>
        <v>0.07814634146341463</v>
      </c>
      <c r="D13" s="21">
        <v>646</v>
      </c>
      <c r="E13" s="81">
        <f t="shared" si="1"/>
        <v>0.06302439024390244</v>
      </c>
      <c r="F13" s="80">
        <f t="shared" si="2"/>
        <v>1447</v>
      </c>
      <c r="G13" s="21">
        <v>593</v>
      </c>
      <c r="H13" s="81">
        <f t="shared" si="3"/>
        <v>0.07979009687836383</v>
      </c>
      <c r="I13" s="21">
        <v>450</v>
      </c>
      <c r="J13" s="28">
        <f t="shared" si="4"/>
        <v>0.06054897739504844</v>
      </c>
      <c r="K13" s="16">
        <f t="shared" si="5"/>
        <v>1043</v>
      </c>
      <c r="L13" s="16">
        <f t="shared" si="6"/>
        <v>208</v>
      </c>
      <c r="M13" s="16">
        <f t="shared" si="7"/>
        <v>196</v>
      </c>
      <c r="N13" s="16">
        <f t="shared" si="8"/>
        <v>404</v>
      </c>
    </row>
    <row r="14" spans="1:14" ht="15">
      <c r="A14" s="2" t="s">
        <v>12</v>
      </c>
      <c r="B14" s="21">
        <v>692</v>
      </c>
      <c r="C14" s="81">
        <f t="shared" si="0"/>
        <v>0.06751219512195122</v>
      </c>
      <c r="D14" s="21">
        <v>477</v>
      </c>
      <c r="E14" s="81">
        <f t="shared" si="1"/>
        <v>0.04653658536585366</v>
      </c>
      <c r="F14" s="80">
        <f t="shared" si="2"/>
        <v>1169</v>
      </c>
      <c r="G14" s="21">
        <v>495</v>
      </c>
      <c r="H14" s="81">
        <f t="shared" si="3"/>
        <v>0.06660387513455328</v>
      </c>
      <c r="I14" s="21">
        <v>352</v>
      </c>
      <c r="J14" s="28">
        <f t="shared" si="4"/>
        <v>0.04736275565123789</v>
      </c>
      <c r="K14" s="16">
        <f t="shared" si="5"/>
        <v>847</v>
      </c>
      <c r="L14" s="16">
        <f t="shared" si="6"/>
        <v>197</v>
      </c>
      <c r="M14" s="16">
        <f t="shared" si="7"/>
        <v>125</v>
      </c>
      <c r="N14" s="16">
        <f t="shared" si="8"/>
        <v>322</v>
      </c>
    </row>
    <row r="15" spans="1:14" ht="15">
      <c r="A15" s="2" t="s">
        <v>13</v>
      </c>
      <c r="B15" s="21">
        <v>681</v>
      </c>
      <c r="C15" s="81">
        <f t="shared" si="0"/>
        <v>0.0664390243902439</v>
      </c>
      <c r="D15" s="21">
        <v>545</v>
      </c>
      <c r="E15" s="81">
        <f t="shared" si="1"/>
        <v>0.05317073170731707</v>
      </c>
      <c r="F15" s="80">
        <f t="shared" si="2"/>
        <v>1226</v>
      </c>
      <c r="G15" s="21">
        <v>493</v>
      </c>
      <c r="H15" s="81">
        <f t="shared" si="3"/>
        <v>0.06633476856835306</v>
      </c>
      <c r="I15" s="21">
        <v>386</v>
      </c>
      <c r="J15" s="28">
        <f t="shared" si="4"/>
        <v>0.05193756727664155</v>
      </c>
      <c r="K15" s="16">
        <f t="shared" si="5"/>
        <v>879</v>
      </c>
      <c r="L15" s="16">
        <f t="shared" si="6"/>
        <v>188</v>
      </c>
      <c r="M15" s="16">
        <f t="shared" si="7"/>
        <v>159</v>
      </c>
      <c r="N15" s="16">
        <f t="shared" si="8"/>
        <v>347</v>
      </c>
    </row>
    <row r="16" spans="1:14" ht="15">
      <c r="A16" s="2" t="s">
        <v>14</v>
      </c>
      <c r="B16" s="21">
        <v>600</v>
      </c>
      <c r="C16" s="81">
        <f t="shared" si="0"/>
        <v>0.05853658536585366</v>
      </c>
      <c r="D16" s="21">
        <v>451</v>
      </c>
      <c r="E16" s="81">
        <f t="shared" si="1"/>
        <v>0.044</v>
      </c>
      <c r="F16" s="80">
        <f t="shared" si="2"/>
        <v>1051</v>
      </c>
      <c r="G16" s="21">
        <v>423</v>
      </c>
      <c r="H16" s="81">
        <f t="shared" si="3"/>
        <v>0.05691603875134553</v>
      </c>
      <c r="I16" s="21">
        <v>305</v>
      </c>
      <c r="J16" s="28">
        <f t="shared" si="4"/>
        <v>0.04103875134553283</v>
      </c>
      <c r="K16" s="16">
        <f t="shared" si="5"/>
        <v>728</v>
      </c>
      <c r="L16" s="16">
        <f t="shared" si="6"/>
        <v>177</v>
      </c>
      <c r="M16" s="16">
        <f t="shared" si="7"/>
        <v>146</v>
      </c>
      <c r="N16" s="16">
        <f t="shared" si="8"/>
        <v>323</v>
      </c>
    </row>
    <row r="17" spans="1:14" ht="15">
      <c r="A17" s="2" t="s">
        <v>15</v>
      </c>
      <c r="B17" s="21">
        <v>450</v>
      </c>
      <c r="C17" s="81">
        <f t="shared" si="0"/>
        <v>0.04390243902439024</v>
      </c>
      <c r="D17" s="21">
        <v>285</v>
      </c>
      <c r="E17" s="81">
        <f t="shared" si="1"/>
        <v>0.027804878048780488</v>
      </c>
      <c r="F17" s="80">
        <f t="shared" si="2"/>
        <v>735</v>
      </c>
      <c r="G17" s="21">
        <v>333</v>
      </c>
      <c r="H17" s="81">
        <f t="shared" si="3"/>
        <v>0.044806243272335844</v>
      </c>
      <c r="I17" s="21">
        <v>221</v>
      </c>
      <c r="J17" s="28">
        <f t="shared" si="4"/>
        <v>0.029736275565123788</v>
      </c>
      <c r="K17" s="16">
        <f t="shared" si="5"/>
        <v>554</v>
      </c>
      <c r="L17" s="16">
        <f t="shared" si="6"/>
        <v>117</v>
      </c>
      <c r="M17" s="16">
        <f t="shared" si="7"/>
        <v>64</v>
      </c>
      <c r="N17" s="16">
        <f t="shared" si="8"/>
        <v>181</v>
      </c>
    </row>
    <row r="18" spans="1:14" ht="15">
      <c r="A18" s="2" t="s">
        <v>16</v>
      </c>
      <c r="B18" s="21">
        <v>316</v>
      </c>
      <c r="C18" s="81">
        <f t="shared" si="0"/>
        <v>0.030829268292682926</v>
      </c>
      <c r="D18" s="21">
        <v>120</v>
      </c>
      <c r="E18" s="81">
        <f t="shared" si="1"/>
        <v>0.011707317073170732</v>
      </c>
      <c r="F18" s="80">
        <f t="shared" si="2"/>
        <v>436</v>
      </c>
      <c r="G18" s="21">
        <v>233</v>
      </c>
      <c r="H18" s="81">
        <f t="shared" si="3"/>
        <v>0.03135091496232508</v>
      </c>
      <c r="I18" s="21">
        <v>83</v>
      </c>
      <c r="J18" s="28">
        <f t="shared" si="4"/>
        <v>0.011167922497308934</v>
      </c>
      <c r="K18" s="16">
        <f t="shared" si="5"/>
        <v>316</v>
      </c>
      <c r="L18" s="16">
        <f t="shared" si="6"/>
        <v>83</v>
      </c>
      <c r="M18" s="16">
        <f t="shared" si="7"/>
        <v>37</v>
      </c>
      <c r="N18" s="16">
        <f t="shared" si="8"/>
        <v>120</v>
      </c>
    </row>
    <row r="19" spans="1:14" ht="15">
      <c r="A19" s="2" t="s">
        <v>17</v>
      </c>
      <c r="B19" s="21">
        <v>127</v>
      </c>
      <c r="C19" s="81">
        <f t="shared" si="0"/>
        <v>0.012390243902439025</v>
      </c>
      <c r="D19" s="21">
        <v>63</v>
      </c>
      <c r="E19" s="81">
        <f t="shared" si="1"/>
        <v>0.006146341463414634</v>
      </c>
      <c r="F19" s="80">
        <f t="shared" si="2"/>
        <v>190</v>
      </c>
      <c r="G19" s="21">
        <v>88</v>
      </c>
      <c r="H19" s="81">
        <f t="shared" si="3"/>
        <v>0.011840688912809472</v>
      </c>
      <c r="I19" s="21">
        <v>34</v>
      </c>
      <c r="J19" s="28">
        <f t="shared" si="4"/>
        <v>0.00457481162540366</v>
      </c>
      <c r="K19" s="16">
        <f t="shared" si="5"/>
        <v>122</v>
      </c>
      <c r="L19" s="16">
        <f t="shared" si="6"/>
        <v>39</v>
      </c>
      <c r="M19" s="16">
        <f t="shared" si="7"/>
        <v>29</v>
      </c>
      <c r="N19" s="16">
        <f t="shared" si="8"/>
        <v>68</v>
      </c>
    </row>
    <row r="20" spans="1:14" ht="15.75">
      <c r="A20" s="5" t="s">
        <v>5</v>
      </c>
      <c r="B20" s="17">
        <f>SUM(B10:B19)</f>
        <v>5882</v>
      </c>
      <c r="C20" s="23">
        <f t="shared" si="0"/>
        <v>0.5738536585365853</v>
      </c>
      <c r="D20" s="17">
        <f>SUM(D10:D19)</f>
        <v>4368</v>
      </c>
      <c r="E20" s="23">
        <f t="shared" si="1"/>
        <v>0.4261463414634146</v>
      </c>
      <c r="F20" s="17">
        <f>B20+D20</f>
        <v>10250</v>
      </c>
      <c r="G20" s="17">
        <f>SUM(G10:G19)</f>
        <v>4298</v>
      </c>
      <c r="H20" s="23">
        <f t="shared" si="3"/>
        <v>0.5783100107642627</v>
      </c>
      <c r="I20" s="17">
        <f>SUM(I10:I19)</f>
        <v>3134</v>
      </c>
      <c r="J20" s="23">
        <f t="shared" si="4"/>
        <v>0.42168998923573736</v>
      </c>
      <c r="K20" s="17">
        <f t="shared" si="5"/>
        <v>7432</v>
      </c>
      <c r="L20" s="17">
        <f t="shared" si="6"/>
        <v>1584</v>
      </c>
      <c r="M20" s="17">
        <f t="shared" si="7"/>
        <v>1234</v>
      </c>
      <c r="N20" s="17">
        <f t="shared" si="8"/>
        <v>2818</v>
      </c>
    </row>
    <row r="42" spans="3:9" ht="15">
      <c r="C42" s="100" t="s">
        <v>215</v>
      </c>
      <c r="D42" s="100"/>
      <c r="E42" s="100"/>
      <c r="F42" s="100"/>
      <c r="G42" s="100"/>
      <c r="H42" s="100"/>
      <c r="I42" s="100"/>
    </row>
    <row r="43" spans="3:9" ht="15">
      <c r="C43" s="100"/>
      <c r="D43" s="100"/>
      <c r="E43" s="100"/>
      <c r="F43" s="100"/>
      <c r="G43" s="100"/>
      <c r="H43" s="100"/>
      <c r="I43" s="100"/>
    </row>
    <row r="44" spans="3:9" ht="15">
      <c r="C44" s="100"/>
      <c r="D44" s="100"/>
      <c r="E44" s="100"/>
      <c r="F44" s="100"/>
      <c r="G44" s="100"/>
      <c r="H44" s="100"/>
      <c r="I44" s="100"/>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104" t="s">
        <v>216</v>
      </c>
      <c r="B3" s="104"/>
      <c r="C3" s="104"/>
      <c r="D3" s="104"/>
      <c r="E3" s="104"/>
      <c r="F3" s="104"/>
      <c r="G3" s="104"/>
      <c r="H3" s="104"/>
      <c r="I3" s="104"/>
    </row>
    <row r="4" ht="15.75">
      <c r="A4" s="12"/>
    </row>
    <row r="7" spans="1:14" ht="15">
      <c r="A7" s="105" t="s">
        <v>206</v>
      </c>
      <c r="B7" s="105"/>
      <c r="C7" s="105"/>
      <c r="D7" s="105"/>
      <c r="E7" s="105"/>
      <c r="F7" s="105"/>
      <c r="G7" s="105"/>
      <c r="H7" s="105"/>
      <c r="I7" s="105"/>
      <c r="J7" s="105"/>
      <c r="K7" s="105"/>
      <c r="L7" s="105"/>
      <c r="M7" s="105"/>
      <c r="N7" s="105"/>
    </row>
    <row r="8" spans="1:14" ht="25.5" customHeight="1">
      <c r="A8" s="102" t="s">
        <v>166</v>
      </c>
      <c r="B8" s="106" t="s">
        <v>0</v>
      </c>
      <c r="C8" s="106"/>
      <c r="D8" s="106"/>
      <c r="E8" s="106"/>
      <c r="F8" s="106"/>
      <c r="G8" s="106" t="s">
        <v>1</v>
      </c>
      <c r="H8" s="106"/>
      <c r="I8" s="106"/>
      <c r="J8" s="106"/>
      <c r="K8" s="106"/>
      <c r="L8" s="107" t="s">
        <v>19</v>
      </c>
      <c r="M8" s="107"/>
      <c r="N8" s="107"/>
    </row>
    <row r="9" spans="1:14" ht="51">
      <c r="A9" s="103"/>
      <c r="B9" s="26" t="s">
        <v>147</v>
      </c>
      <c r="C9" s="27" t="s">
        <v>148</v>
      </c>
      <c r="D9" s="10" t="s">
        <v>3</v>
      </c>
      <c r="E9" s="8" t="s">
        <v>4</v>
      </c>
      <c r="F9" s="10" t="s">
        <v>5</v>
      </c>
      <c r="G9" s="26" t="s">
        <v>147</v>
      </c>
      <c r="H9" s="25" t="s">
        <v>145</v>
      </c>
      <c r="I9" s="10" t="s">
        <v>20</v>
      </c>
      <c r="J9" s="25" t="s">
        <v>146</v>
      </c>
      <c r="K9" s="10" t="s">
        <v>5</v>
      </c>
      <c r="L9" s="26" t="s">
        <v>147</v>
      </c>
      <c r="M9" s="10" t="s">
        <v>3</v>
      </c>
      <c r="N9" s="10" t="s">
        <v>5</v>
      </c>
    </row>
    <row r="10" spans="1:14" ht="15">
      <c r="A10" s="7" t="s">
        <v>143</v>
      </c>
      <c r="B10" s="84">
        <v>393</v>
      </c>
      <c r="C10" s="81">
        <f>B10/$F$18</f>
        <v>0.038341463414634146</v>
      </c>
      <c r="D10" s="84">
        <v>339</v>
      </c>
      <c r="E10" s="81">
        <f>D10/$F$18</f>
        <v>0.03307317073170732</v>
      </c>
      <c r="F10" s="80">
        <f>B10+D10</f>
        <v>732</v>
      </c>
      <c r="G10" s="84">
        <v>299</v>
      </c>
      <c r="H10" s="81">
        <f>G10/$K$18</f>
        <v>0.038137755102040816</v>
      </c>
      <c r="I10" s="84">
        <v>256</v>
      </c>
      <c r="J10" s="29">
        <f>I10/$K$18</f>
        <v>0.0326530612244898</v>
      </c>
      <c r="K10" s="16">
        <f>G10+I10</f>
        <v>555</v>
      </c>
      <c r="L10" s="16">
        <f>B10-G10</f>
        <v>94</v>
      </c>
      <c r="M10" s="16">
        <f>D10-I10</f>
        <v>83</v>
      </c>
      <c r="N10" s="16">
        <f>F10-K10</f>
        <v>177</v>
      </c>
    </row>
    <row r="11" spans="1:14" ht="15">
      <c r="A11" s="7" t="s">
        <v>230</v>
      </c>
      <c r="B11" s="84">
        <v>1659</v>
      </c>
      <c r="C11" s="81">
        <f aca="true" t="shared" si="0" ref="C11:C18">B11/$F$18</f>
        <v>0.16185365853658537</v>
      </c>
      <c r="D11" s="84">
        <v>1043</v>
      </c>
      <c r="E11" s="81">
        <f aca="true" t="shared" si="1" ref="E11:E18">D11/$F$18</f>
        <v>0.1017560975609756</v>
      </c>
      <c r="F11" s="80">
        <f>B11+D11</f>
        <v>2702</v>
      </c>
      <c r="G11" s="84">
        <v>1286</v>
      </c>
      <c r="H11" s="81">
        <f aca="true" t="shared" si="2" ref="H11:H18">G11/$K$18</f>
        <v>0.16403061224489796</v>
      </c>
      <c r="I11" s="84">
        <v>805</v>
      </c>
      <c r="J11" s="29">
        <f aca="true" t="shared" si="3" ref="J11:J18">I11/$K$18</f>
        <v>0.10267857142857142</v>
      </c>
      <c r="K11" s="16">
        <f aca="true" t="shared" si="4" ref="K11:K18">G11+I11</f>
        <v>2091</v>
      </c>
      <c r="L11" s="16">
        <f aca="true" t="shared" si="5" ref="L11:L18">B11-G11</f>
        <v>373</v>
      </c>
      <c r="M11" s="16">
        <f aca="true" t="shared" si="6" ref="M11:M18">D11-I11</f>
        <v>238</v>
      </c>
      <c r="N11" s="16">
        <f aca="true" t="shared" si="7" ref="N11:N18">F11-K11</f>
        <v>611</v>
      </c>
    </row>
    <row r="12" spans="1:14" ht="15">
      <c r="A12" s="7" t="s">
        <v>23</v>
      </c>
      <c r="B12" s="84">
        <v>2792</v>
      </c>
      <c r="C12" s="81">
        <f t="shared" si="0"/>
        <v>0.27239024390243904</v>
      </c>
      <c r="D12" s="84">
        <v>2031</v>
      </c>
      <c r="E12" s="81">
        <f t="shared" si="1"/>
        <v>0.19814634146341464</v>
      </c>
      <c r="F12" s="80">
        <f aca="true" t="shared" si="8" ref="F12:F18">B12+D12</f>
        <v>4823</v>
      </c>
      <c r="G12" s="84">
        <v>2131</v>
      </c>
      <c r="H12" s="81">
        <f t="shared" si="2"/>
        <v>0.27181122448979594</v>
      </c>
      <c r="I12" s="84">
        <v>1502</v>
      </c>
      <c r="J12" s="29">
        <f t="shared" si="3"/>
        <v>0.19158163265306122</v>
      </c>
      <c r="K12" s="16">
        <f t="shared" si="4"/>
        <v>3633</v>
      </c>
      <c r="L12" s="16">
        <f t="shared" si="5"/>
        <v>661</v>
      </c>
      <c r="M12" s="16">
        <f t="shared" si="6"/>
        <v>529</v>
      </c>
      <c r="N12" s="16">
        <f t="shared" si="7"/>
        <v>1190</v>
      </c>
    </row>
    <row r="13" spans="1:14" ht="15">
      <c r="A13" s="7" t="s">
        <v>234</v>
      </c>
      <c r="B13" s="84">
        <v>652</v>
      </c>
      <c r="C13" s="81">
        <f t="shared" si="0"/>
        <v>0.06360975609756098</v>
      </c>
      <c r="D13" s="84">
        <v>486</v>
      </c>
      <c r="E13" s="81">
        <f t="shared" si="1"/>
        <v>0.047414634146341464</v>
      </c>
      <c r="F13" s="80">
        <f t="shared" si="8"/>
        <v>1138</v>
      </c>
      <c r="G13" s="84">
        <v>508</v>
      </c>
      <c r="H13" s="81">
        <f t="shared" si="2"/>
        <v>0.06479591836734694</v>
      </c>
      <c r="I13" s="84">
        <v>362</v>
      </c>
      <c r="J13" s="82">
        <f t="shared" si="3"/>
        <v>0.0461734693877551</v>
      </c>
      <c r="K13" s="16">
        <f t="shared" si="4"/>
        <v>870</v>
      </c>
      <c r="L13" s="16">
        <f t="shared" si="5"/>
        <v>144</v>
      </c>
      <c r="M13" s="16">
        <f t="shared" si="6"/>
        <v>124</v>
      </c>
      <c r="N13" s="16">
        <f t="shared" si="7"/>
        <v>268</v>
      </c>
    </row>
    <row r="14" spans="1:14" ht="15">
      <c r="A14" s="7" t="s">
        <v>231</v>
      </c>
      <c r="B14" s="84">
        <v>118</v>
      </c>
      <c r="C14" s="81">
        <f t="shared" si="0"/>
        <v>0.01151219512195122</v>
      </c>
      <c r="D14" s="84">
        <v>168</v>
      </c>
      <c r="E14" s="81">
        <f t="shared" si="1"/>
        <v>0.016390243902439025</v>
      </c>
      <c r="F14" s="80">
        <f t="shared" si="8"/>
        <v>286</v>
      </c>
      <c r="G14" s="84">
        <v>90</v>
      </c>
      <c r="H14" s="81">
        <f t="shared" si="2"/>
        <v>0.011479591836734694</v>
      </c>
      <c r="I14" s="84">
        <v>115</v>
      </c>
      <c r="J14" s="29">
        <f t="shared" si="3"/>
        <v>0.014668367346938776</v>
      </c>
      <c r="K14" s="16">
        <f t="shared" si="4"/>
        <v>205</v>
      </c>
      <c r="L14" s="16">
        <f t="shared" si="5"/>
        <v>28</v>
      </c>
      <c r="M14" s="16">
        <f t="shared" si="6"/>
        <v>53</v>
      </c>
      <c r="N14" s="16">
        <f t="shared" si="7"/>
        <v>81</v>
      </c>
    </row>
    <row r="15" spans="1:14" ht="15">
      <c r="A15" s="7" t="s">
        <v>232</v>
      </c>
      <c r="B15" s="84">
        <v>76</v>
      </c>
      <c r="C15" s="81">
        <f t="shared" si="0"/>
        <v>0.007414634146341463</v>
      </c>
      <c r="D15" s="84">
        <v>62</v>
      </c>
      <c r="E15" s="81">
        <f t="shared" si="1"/>
        <v>0.006048780487804878</v>
      </c>
      <c r="F15" s="80">
        <f t="shared" si="8"/>
        <v>138</v>
      </c>
      <c r="G15" s="84">
        <v>64</v>
      </c>
      <c r="H15" s="81">
        <f t="shared" si="2"/>
        <v>0.00816326530612245</v>
      </c>
      <c r="I15" s="84">
        <v>54</v>
      </c>
      <c r="J15" s="29">
        <f t="shared" si="3"/>
        <v>0.0068877551020408165</v>
      </c>
      <c r="K15" s="16">
        <f t="shared" si="4"/>
        <v>118</v>
      </c>
      <c r="L15" s="16">
        <f t="shared" si="5"/>
        <v>12</v>
      </c>
      <c r="M15" s="16">
        <f t="shared" si="6"/>
        <v>8</v>
      </c>
      <c r="N15" s="16">
        <f t="shared" si="7"/>
        <v>20</v>
      </c>
    </row>
    <row r="16" spans="1:14" ht="15">
      <c r="A16" s="7" t="s">
        <v>196</v>
      </c>
      <c r="B16" s="84">
        <v>103</v>
      </c>
      <c r="C16" s="81">
        <f t="shared" si="0"/>
        <v>0.010048780487804878</v>
      </c>
      <c r="D16" s="84">
        <v>145</v>
      </c>
      <c r="E16" s="81">
        <f t="shared" si="1"/>
        <v>0.014146341463414635</v>
      </c>
      <c r="F16" s="80">
        <f t="shared" si="8"/>
        <v>248</v>
      </c>
      <c r="G16" s="84">
        <v>85</v>
      </c>
      <c r="H16" s="81">
        <f t="shared" si="2"/>
        <v>0.010841836734693877</v>
      </c>
      <c r="I16" s="84">
        <v>133</v>
      </c>
      <c r="J16" s="29">
        <f t="shared" si="3"/>
        <v>0.016964285714285713</v>
      </c>
      <c r="K16" s="16">
        <f t="shared" si="4"/>
        <v>218</v>
      </c>
      <c r="L16" s="16">
        <f t="shared" si="5"/>
        <v>18</v>
      </c>
      <c r="M16" s="16">
        <f t="shared" si="6"/>
        <v>12</v>
      </c>
      <c r="N16" s="16">
        <f t="shared" si="7"/>
        <v>30</v>
      </c>
    </row>
    <row r="17" spans="1:14" ht="15">
      <c r="A17" s="7" t="s">
        <v>233</v>
      </c>
      <c r="B17" s="84">
        <v>89</v>
      </c>
      <c r="C17" s="81">
        <f t="shared" si="0"/>
        <v>0.008682926829268293</v>
      </c>
      <c r="D17" s="84">
        <v>94</v>
      </c>
      <c r="E17" s="81">
        <f t="shared" si="1"/>
        <v>0.009170731707317073</v>
      </c>
      <c r="F17" s="80">
        <f t="shared" si="8"/>
        <v>183</v>
      </c>
      <c r="G17" s="84">
        <v>68</v>
      </c>
      <c r="H17" s="81">
        <f t="shared" si="2"/>
        <v>0.008673469387755102</v>
      </c>
      <c r="I17" s="84">
        <v>82</v>
      </c>
      <c r="J17" s="29">
        <f t="shared" si="3"/>
        <v>0.010459183673469388</v>
      </c>
      <c r="K17" s="16">
        <f t="shared" si="4"/>
        <v>150</v>
      </c>
      <c r="L17" s="16">
        <f t="shared" si="5"/>
        <v>21</v>
      </c>
      <c r="M17" s="16">
        <f t="shared" si="6"/>
        <v>12</v>
      </c>
      <c r="N17" s="16">
        <f t="shared" si="7"/>
        <v>33</v>
      </c>
    </row>
    <row r="18" spans="1:14" ht="15.75">
      <c r="A18" s="5" t="s">
        <v>5</v>
      </c>
      <c r="B18" s="17">
        <f>SUM(B10:B17)</f>
        <v>5882</v>
      </c>
      <c r="C18" s="23">
        <f t="shared" si="0"/>
        <v>0.5738536585365853</v>
      </c>
      <c r="D18" s="17">
        <f>SUM(D10:D17)</f>
        <v>4368</v>
      </c>
      <c r="E18" s="23">
        <f t="shared" si="1"/>
        <v>0.4261463414634146</v>
      </c>
      <c r="F18" s="17">
        <f t="shared" si="8"/>
        <v>10250</v>
      </c>
      <c r="G18" s="17">
        <f>SUM(G10:G17)</f>
        <v>4531</v>
      </c>
      <c r="H18" s="23">
        <f t="shared" si="2"/>
        <v>0.5779336734693877</v>
      </c>
      <c r="I18" s="17">
        <f>SUM(I10:I17)</f>
        <v>3309</v>
      </c>
      <c r="J18" s="30">
        <f t="shared" si="3"/>
        <v>0.42206632653061227</v>
      </c>
      <c r="K18" s="17">
        <f t="shared" si="4"/>
        <v>7840</v>
      </c>
      <c r="L18" s="17">
        <f t="shared" si="5"/>
        <v>1351</v>
      </c>
      <c r="M18" s="17">
        <f t="shared" si="6"/>
        <v>1059</v>
      </c>
      <c r="N18" s="17">
        <f t="shared" si="7"/>
        <v>2410</v>
      </c>
    </row>
    <row r="41" spans="2:8" ht="15">
      <c r="B41" s="100" t="s">
        <v>217</v>
      </c>
      <c r="C41" s="100"/>
      <c r="D41" s="100"/>
      <c r="E41" s="100"/>
      <c r="F41" s="100"/>
      <c r="G41" s="100"/>
      <c r="H41" s="100"/>
    </row>
    <row r="42" spans="2:8" ht="15">
      <c r="B42" s="100"/>
      <c r="C42" s="100"/>
      <c r="D42" s="100"/>
      <c r="E42" s="100"/>
      <c r="F42" s="100"/>
      <c r="G42" s="100"/>
      <c r="H42" s="100"/>
    </row>
    <row r="43" spans="2:8" ht="15">
      <c r="B43" s="100"/>
      <c r="C43" s="100"/>
      <c r="D43" s="100"/>
      <c r="E43" s="100"/>
      <c r="F43" s="100"/>
      <c r="G43" s="100"/>
      <c r="H43" s="100"/>
    </row>
  </sheetData>
  <mergeCells count="7">
    <mergeCell ref="B41:H43"/>
    <mergeCell ref="A8:A9"/>
    <mergeCell ref="A3:I3"/>
    <mergeCell ref="A7:N7"/>
    <mergeCell ref="B8:F8"/>
    <mergeCell ref="G8:K8"/>
    <mergeCell ref="L8:N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104" t="s">
        <v>218</v>
      </c>
      <c r="B4" s="104"/>
      <c r="C4" s="104"/>
      <c r="D4" s="104"/>
      <c r="E4" s="104"/>
      <c r="F4" s="104"/>
      <c r="G4" s="104"/>
      <c r="H4" s="104"/>
      <c r="I4" s="104"/>
      <c r="J4" s="104"/>
      <c r="K4" s="104"/>
    </row>
    <row r="5" ht="15.75">
      <c r="A5" s="12"/>
    </row>
    <row r="8" spans="1:28" ht="15">
      <c r="A8" s="108" t="s">
        <v>206</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10"/>
    </row>
    <row r="9" spans="1:28" ht="15">
      <c r="A9" s="102" t="s">
        <v>165</v>
      </c>
      <c r="B9" s="106" t="s">
        <v>21</v>
      </c>
      <c r="C9" s="106"/>
      <c r="D9" s="106"/>
      <c r="E9" s="106" t="s">
        <v>22</v>
      </c>
      <c r="F9" s="106"/>
      <c r="G9" s="106"/>
      <c r="H9" s="106" t="s">
        <v>23</v>
      </c>
      <c r="I9" s="106"/>
      <c r="J9" s="106"/>
      <c r="K9" s="106" t="s">
        <v>24</v>
      </c>
      <c r="L9" s="106"/>
      <c r="M9" s="106"/>
      <c r="N9" s="106" t="s">
        <v>25</v>
      </c>
      <c r="O9" s="106"/>
      <c r="P9" s="106"/>
      <c r="Q9" s="106" t="s">
        <v>26</v>
      </c>
      <c r="R9" s="106"/>
      <c r="S9" s="106"/>
      <c r="T9" s="106" t="s">
        <v>197</v>
      </c>
      <c r="U9" s="106"/>
      <c r="V9" s="106"/>
      <c r="W9" s="106" t="s">
        <v>198</v>
      </c>
      <c r="X9" s="106"/>
      <c r="Y9" s="106"/>
      <c r="Z9" s="106" t="s">
        <v>5</v>
      </c>
      <c r="AA9" s="106"/>
      <c r="AB9" s="106"/>
    </row>
    <row r="10" spans="1:28" ht="25.5">
      <c r="A10" s="103"/>
      <c r="B10" s="26" t="s">
        <v>147</v>
      </c>
      <c r="C10" s="10" t="s">
        <v>20</v>
      </c>
      <c r="D10" s="8" t="s">
        <v>27</v>
      </c>
      <c r="E10" s="26" t="s">
        <v>147</v>
      </c>
      <c r="F10" s="10" t="s">
        <v>3</v>
      </c>
      <c r="G10" s="8" t="s">
        <v>240</v>
      </c>
      <c r="H10" s="26" t="s">
        <v>147</v>
      </c>
      <c r="I10" s="10" t="s">
        <v>3</v>
      </c>
      <c r="J10" s="8" t="s">
        <v>239</v>
      </c>
      <c r="K10" s="26" t="s">
        <v>147</v>
      </c>
      <c r="L10" s="10" t="s">
        <v>3</v>
      </c>
      <c r="M10" s="8" t="s">
        <v>238</v>
      </c>
      <c r="N10" s="26" t="s">
        <v>147</v>
      </c>
      <c r="O10" s="10" t="s">
        <v>3</v>
      </c>
      <c r="P10" s="8" t="s">
        <v>237</v>
      </c>
      <c r="Q10" s="26" t="s">
        <v>147</v>
      </c>
      <c r="R10" s="10" t="s">
        <v>3</v>
      </c>
      <c r="S10" s="8" t="s">
        <v>236</v>
      </c>
      <c r="T10" s="26" t="s">
        <v>147</v>
      </c>
      <c r="U10" s="10" t="s">
        <v>3</v>
      </c>
      <c r="V10" s="8" t="s">
        <v>199</v>
      </c>
      <c r="W10" s="26" t="s">
        <v>147</v>
      </c>
      <c r="X10" s="10" t="s">
        <v>3</v>
      </c>
      <c r="Y10" s="8" t="s">
        <v>235</v>
      </c>
      <c r="Z10" s="26" t="s">
        <v>147</v>
      </c>
      <c r="AA10" s="10" t="s">
        <v>3</v>
      </c>
      <c r="AB10" s="10" t="s">
        <v>7</v>
      </c>
    </row>
    <row r="11" spans="1:28" ht="15">
      <c r="A11" s="7" t="s">
        <v>8</v>
      </c>
      <c r="B11" s="84">
        <v>13</v>
      </c>
      <c r="C11" s="84">
        <v>7</v>
      </c>
      <c r="D11" s="80">
        <f>B11+C11</f>
        <v>20</v>
      </c>
      <c r="E11" s="84">
        <v>56</v>
      </c>
      <c r="F11" s="84">
        <v>33</v>
      </c>
      <c r="G11" s="80">
        <f>E11+F11</f>
        <v>89</v>
      </c>
      <c r="H11" s="84">
        <v>91</v>
      </c>
      <c r="I11" s="84">
        <v>49</v>
      </c>
      <c r="J11" s="80">
        <f>H11+I11</f>
        <v>140</v>
      </c>
      <c r="K11" s="84">
        <v>16</v>
      </c>
      <c r="L11" s="84">
        <v>6</v>
      </c>
      <c r="M11" s="80">
        <f>K11+L11</f>
        <v>22</v>
      </c>
      <c r="N11" s="84">
        <v>2</v>
      </c>
      <c r="O11" s="84">
        <v>0</v>
      </c>
      <c r="P11" s="80">
        <f>N11+O11</f>
        <v>2</v>
      </c>
      <c r="Q11" s="84">
        <v>0</v>
      </c>
      <c r="R11" s="84">
        <v>0</v>
      </c>
      <c r="S11" s="80">
        <f>Q11+R11</f>
        <v>0</v>
      </c>
      <c r="T11" s="84">
        <v>4</v>
      </c>
      <c r="U11" s="84">
        <v>0</v>
      </c>
      <c r="V11" s="80">
        <f>T11+U11</f>
        <v>4</v>
      </c>
      <c r="W11" s="84">
        <v>0</v>
      </c>
      <c r="X11" s="84">
        <v>0</v>
      </c>
      <c r="Y11" s="16">
        <f>W11+X11</f>
        <v>0</v>
      </c>
      <c r="Z11" s="16">
        <f>B11+E11+H11+K11+N11+Q11+T11+W11</f>
        <v>182</v>
      </c>
      <c r="AA11" s="16">
        <f>C11+F11+I11+L11+O11+R11+U11+X11</f>
        <v>95</v>
      </c>
      <c r="AB11" s="16">
        <f>Z11+AA11</f>
        <v>277</v>
      </c>
    </row>
    <row r="12" spans="1:28" ht="15">
      <c r="A12" s="7" t="s">
        <v>9</v>
      </c>
      <c r="B12" s="84">
        <v>48</v>
      </c>
      <c r="C12" s="84">
        <v>38</v>
      </c>
      <c r="D12" s="80">
        <f aca="true" t="shared" si="0" ref="D12:D20">B12+C12</f>
        <v>86</v>
      </c>
      <c r="E12" s="84">
        <v>212</v>
      </c>
      <c r="F12" s="84">
        <v>158</v>
      </c>
      <c r="G12" s="80">
        <f aca="true" t="shared" si="1" ref="G12:G20">E12+F12</f>
        <v>370</v>
      </c>
      <c r="H12" s="84">
        <v>356</v>
      </c>
      <c r="I12" s="84">
        <v>252</v>
      </c>
      <c r="J12" s="80">
        <f aca="true" t="shared" si="2" ref="J12:J20">H12+I12</f>
        <v>608</v>
      </c>
      <c r="K12" s="84">
        <v>98</v>
      </c>
      <c r="L12" s="84">
        <v>102</v>
      </c>
      <c r="M12" s="80">
        <f aca="true" t="shared" si="3" ref="M12:M20">K12+L12</f>
        <v>200</v>
      </c>
      <c r="N12" s="84">
        <v>23</v>
      </c>
      <c r="O12" s="84">
        <v>29</v>
      </c>
      <c r="P12" s="80">
        <f aca="true" t="shared" si="4" ref="P12:P20">N12+O12</f>
        <v>52</v>
      </c>
      <c r="Q12" s="84">
        <v>15</v>
      </c>
      <c r="R12" s="84">
        <v>16</v>
      </c>
      <c r="S12" s="80">
        <f aca="true" t="shared" si="5" ref="S12:S20">Q12+R12</f>
        <v>31</v>
      </c>
      <c r="T12" s="84">
        <v>9</v>
      </c>
      <c r="U12" s="84">
        <v>29</v>
      </c>
      <c r="V12" s="80">
        <f aca="true" t="shared" si="6" ref="V12:V20">T12+U12</f>
        <v>38</v>
      </c>
      <c r="W12" s="84">
        <v>8</v>
      </c>
      <c r="X12" s="84">
        <v>5</v>
      </c>
      <c r="Y12" s="16">
        <f aca="true" t="shared" si="7" ref="Y12:Y20">W12+X12</f>
        <v>13</v>
      </c>
      <c r="Z12" s="16">
        <f aca="true" t="shared" si="8" ref="Z12:Z20">B12+E12+H12+K12+N12+Q12+T12+W12</f>
        <v>769</v>
      </c>
      <c r="AA12" s="16">
        <f aca="true" t="shared" si="9" ref="AA12:AA20">C12+F12+I12+L12+O12+R12+U12+X12</f>
        <v>629</v>
      </c>
      <c r="AB12" s="16">
        <f aca="true" t="shared" si="10" ref="AB12:AB20">Z12+AA12</f>
        <v>1398</v>
      </c>
    </row>
    <row r="13" spans="1:28" ht="15">
      <c r="A13" s="7" t="s">
        <v>10</v>
      </c>
      <c r="B13" s="84">
        <v>50</v>
      </c>
      <c r="C13" s="84">
        <v>57</v>
      </c>
      <c r="D13" s="80">
        <f t="shared" si="0"/>
        <v>107</v>
      </c>
      <c r="E13" s="84">
        <v>224</v>
      </c>
      <c r="F13" s="84">
        <v>125</v>
      </c>
      <c r="G13" s="80">
        <f t="shared" si="1"/>
        <v>349</v>
      </c>
      <c r="H13" s="84">
        <v>332</v>
      </c>
      <c r="I13" s="84">
        <v>288</v>
      </c>
      <c r="J13" s="80">
        <f t="shared" si="2"/>
        <v>620</v>
      </c>
      <c r="K13" s="84">
        <v>105</v>
      </c>
      <c r="L13" s="84">
        <v>95</v>
      </c>
      <c r="M13" s="80">
        <f t="shared" si="3"/>
        <v>200</v>
      </c>
      <c r="N13" s="84">
        <v>23</v>
      </c>
      <c r="O13" s="84">
        <v>30</v>
      </c>
      <c r="P13" s="80">
        <f t="shared" si="4"/>
        <v>53</v>
      </c>
      <c r="Q13" s="84">
        <v>21</v>
      </c>
      <c r="R13" s="84">
        <v>18</v>
      </c>
      <c r="S13" s="80">
        <f t="shared" si="5"/>
        <v>39</v>
      </c>
      <c r="T13" s="84">
        <v>25</v>
      </c>
      <c r="U13" s="84">
        <v>45</v>
      </c>
      <c r="V13" s="80">
        <f t="shared" si="6"/>
        <v>70</v>
      </c>
      <c r="W13" s="84">
        <v>14</v>
      </c>
      <c r="X13" s="84">
        <v>16</v>
      </c>
      <c r="Y13" s="16">
        <f t="shared" si="7"/>
        <v>30</v>
      </c>
      <c r="Z13" s="16">
        <f t="shared" si="8"/>
        <v>794</v>
      </c>
      <c r="AA13" s="16">
        <f t="shared" si="9"/>
        <v>674</v>
      </c>
      <c r="AB13" s="16">
        <f t="shared" si="10"/>
        <v>1468</v>
      </c>
    </row>
    <row r="14" spans="1:28" ht="15">
      <c r="A14" s="7" t="s">
        <v>11</v>
      </c>
      <c r="B14" s="84">
        <v>44</v>
      </c>
      <c r="C14" s="84">
        <v>39</v>
      </c>
      <c r="D14" s="80">
        <f t="shared" si="0"/>
        <v>83</v>
      </c>
      <c r="E14" s="84">
        <v>166</v>
      </c>
      <c r="F14" s="84">
        <v>133</v>
      </c>
      <c r="G14" s="80">
        <f t="shared" si="1"/>
        <v>299</v>
      </c>
      <c r="H14" s="84">
        <v>283</v>
      </c>
      <c r="I14" s="84">
        <v>195</v>
      </c>
      <c r="J14" s="80">
        <f t="shared" si="2"/>
        <v>478</v>
      </c>
      <c r="K14" s="84">
        <v>59</v>
      </c>
      <c r="L14" s="84">
        <v>52</v>
      </c>
      <c r="M14" s="80">
        <f t="shared" si="3"/>
        <v>111</v>
      </c>
      <c r="N14" s="84">
        <v>15</v>
      </c>
      <c r="O14" s="84">
        <v>10</v>
      </c>
      <c r="P14" s="80">
        <f t="shared" si="4"/>
        <v>25</v>
      </c>
      <c r="Q14" s="84">
        <v>13</v>
      </c>
      <c r="R14" s="84">
        <v>9</v>
      </c>
      <c r="S14" s="80">
        <f t="shared" si="5"/>
        <v>22</v>
      </c>
      <c r="T14" s="84">
        <v>22</v>
      </c>
      <c r="U14" s="84">
        <v>19</v>
      </c>
      <c r="V14" s="80">
        <f t="shared" si="6"/>
        <v>41</v>
      </c>
      <c r="W14" s="84">
        <v>17</v>
      </c>
      <c r="X14" s="84">
        <v>20</v>
      </c>
      <c r="Y14" s="16">
        <f t="shared" si="7"/>
        <v>37</v>
      </c>
      <c r="Z14" s="16">
        <f t="shared" si="8"/>
        <v>619</v>
      </c>
      <c r="AA14" s="16">
        <f t="shared" si="9"/>
        <v>477</v>
      </c>
      <c r="AB14" s="16">
        <f t="shared" si="10"/>
        <v>1096</v>
      </c>
    </row>
    <row r="15" spans="1:28" ht="15">
      <c r="A15" s="7" t="s">
        <v>12</v>
      </c>
      <c r="B15" s="84">
        <v>33</v>
      </c>
      <c r="C15" s="84">
        <v>29</v>
      </c>
      <c r="D15" s="80">
        <f t="shared" si="0"/>
        <v>62</v>
      </c>
      <c r="E15" s="84">
        <v>148</v>
      </c>
      <c r="F15" s="84">
        <v>83</v>
      </c>
      <c r="G15" s="80">
        <f t="shared" si="1"/>
        <v>231</v>
      </c>
      <c r="H15" s="84">
        <v>249</v>
      </c>
      <c r="I15" s="84">
        <v>172</v>
      </c>
      <c r="J15" s="80">
        <f t="shared" si="2"/>
        <v>421</v>
      </c>
      <c r="K15" s="84">
        <v>59</v>
      </c>
      <c r="L15" s="84">
        <v>29</v>
      </c>
      <c r="M15" s="80">
        <f t="shared" si="3"/>
        <v>88</v>
      </c>
      <c r="N15" s="84">
        <v>9</v>
      </c>
      <c r="O15" s="84">
        <v>17</v>
      </c>
      <c r="P15" s="80">
        <f t="shared" si="4"/>
        <v>26</v>
      </c>
      <c r="Q15" s="84">
        <v>8</v>
      </c>
      <c r="R15" s="84">
        <v>5</v>
      </c>
      <c r="S15" s="80">
        <f t="shared" si="5"/>
        <v>13</v>
      </c>
      <c r="T15" s="84">
        <v>11</v>
      </c>
      <c r="U15" s="84">
        <v>23</v>
      </c>
      <c r="V15" s="80">
        <f t="shared" si="6"/>
        <v>34</v>
      </c>
      <c r="W15" s="84">
        <v>11</v>
      </c>
      <c r="X15" s="84">
        <v>7</v>
      </c>
      <c r="Y15" s="16">
        <f t="shared" si="7"/>
        <v>18</v>
      </c>
      <c r="Z15" s="16">
        <f t="shared" si="8"/>
        <v>528</v>
      </c>
      <c r="AA15" s="16">
        <f t="shared" si="9"/>
        <v>365</v>
      </c>
      <c r="AB15" s="16">
        <f t="shared" si="10"/>
        <v>893</v>
      </c>
    </row>
    <row r="16" spans="1:28" ht="15">
      <c r="A16" s="7" t="s">
        <v>13</v>
      </c>
      <c r="B16" s="84">
        <v>29</v>
      </c>
      <c r="C16" s="84">
        <v>30</v>
      </c>
      <c r="D16" s="80">
        <f t="shared" si="0"/>
        <v>59</v>
      </c>
      <c r="E16" s="84">
        <v>132</v>
      </c>
      <c r="F16" s="84">
        <v>98</v>
      </c>
      <c r="G16" s="80">
        <f t="shared" si="1"/>
        <v>230</v>
      </c>
      <c r="H16" s="84">
        <v>279</v>
      </c>
      <c r="I16" s="84">
        <v>199</v>
      </c>
      <c r="J16" s="80">
        <f t="shared" si="2"/>
        <v>478</v>
      </c>
      <c r="K16" s="84">
        <v>60</v>
      </c>
      <c r="L16" s="84">
        <v>36</v>
      </c>
      <c r="M16" s="80">
        <f t="shared" si="3"/>
        <v>96</v>
      </c>
      <c r="N16" s="84">
        <v>8</v>
      </c>
      <c r="O16" s="84">
        <v>13</v>
      </c>
      <c r="P16" s="80">
        <f t="shared" si="4"/>
        <v>21</v>
      </c>
      <c r="Q16" s="84">
        <v>3</v>
      </c>
      <c r="R16" s="84">
        <v>2</v>
      </c>
      <c r="S16" s="80">
        <f t="shared" si="5"/>
        <v>5</v>
      </c>
      <c r="T16" s="84">
        <v>9</v>
      </c>
      <c r="U16" s="84">
        <v>10</v>
      </c>
      <c r="V16" s="80">
        <f t="shared" si="6"/>
        <v>19</v>
      </c>
      <c r="W16" s="84">
        <v>7</v>
      </c>
      <c r="X16" s="84">
        <v>17</v>
      </c>
      <c r="Y16" s="16">
        <f t="shared" si="7"/>
        <v>24</v>
      </c>
      <c r="Z16" s="16">
        <f t="shared" si="8"/>
        <v>527</v>
      </c>
      <c r="AA16" s="16">
        <f t="shared" si="9"/>
        <v>405</v>
      </c>
      <c r="AB16" s="16">
        <f t="shared" si="10"/>
        <v>932</v>
      </c>
    </row>
    <row r="17" spans="1:28" ht="15">
      <c r="A17" s="7" t="s">
        <v>14</v>
      </c>
      <c r="B17" s="84">
        <v>35</v>
      </c>
      <c r="C17" s="84">
        <v>18</v>
      </c>
      <c r="D17" s="80">
        <f t="shared" si="0"/>
        <v>53</v>
      </c>
      <c r="E17" s="84">
        <v>118</v>
      </c>
      <c r="F17" s="84">
        <v>77</v>
      </c>
      <c r="G17" s="80">
        <f t="shared" si="1"/>
        <v>195</v>
      </c>
      <c r="H17" s="84">
        <v>235</v>
      </c>
      <c r="I17" s="84">
        <v>169</v>
      </c>
      <c r="J17" s="80">
        <f t="shared" si="2"/>
        <v>404</v>
      </c>
      <c r="K17" s="84">
        <v>47</v>
      </c>
      <c r="L17" s="84">
        <v>24</v>
      </c>
      <c r="M17" s="80">
        <f t="shared" si="3"/>
        <v>71</v>
      </c>
      <c r="N17" s="84">
        <v>6</v>
      </c>
      <c r="O17" s="84">
        <v>10</v>
      </c>
      <c r="P17" s="80">
        <f t="shared" si="4"/>
        <v>16</v>
      </c>
      <c r="Q17" s="84">
        <v>1</v>
      </c>
      <c r="R17" s="84">
        <v>4</v>
      </c>
      <c r="S17" s="80">
        <f t="shared" si="5"/>
        <v>5</v>
      </c>
      <c r="T17" s="84">
        <v>1</v>
      </c>
      <c r="U17" s="84">
        <v>4</v>
      </c>
      <c r="V17" s="80">
        <f t="shared" si="6"/>
        <v>5</v>
      </c>
      <c r="W17" s="84">
        <v>5</v>
      </c>
      <c r="X17" s="84">
        <v>11</v>
      </c>
      <c r="Y17" s="16">
        <f t="shared" si="7"/>
        <v>16</v>
      </c>
      <c r="Z17" s="16">
        <f t="shared" si="8"/>
        <v>448</v>
      </c>
      <c r="AA17" s="16">
        <f t="shared" si="9"/>
        <v>317</v>
      </c>
      <c r="AB17" s="16">
        <f t="shared" si="10"/>
        <v>765</v>
      </c>
    </row>
    <row r="18" spans="1:28" ht="15">
      <c r="A18" s="7" t="s">
        <v>15</v>
      </c>
      <c r="B18" s="84">
        <v>23</v>
      </c>
      <c r="C18" s="84">
        <v>29</v>
      </c>
      <c r="D18" s="80">
        <f t="shared" si="0"/>
        <v>52</v>
      </c>
      <c r="E18" s="84">
        <v>119</v>
      </c>
      <c r="F18" s="84">
        <v>51</v>
      </c>
      <c r="G18" s="80">
        <f t="shared" si="1"/>
        <v>170</v>
      </c>
      <c r="H18" s="84">
        <v>166</v>
      </c>
      <c r="I18" s="84">
        <v>129</v>
      </c>
      <c r="J18" s="80">
        <f t="shared" si="2"/>
        <v>295</v>
      </c>
      <c r="K18" s="84">
        <v>31</v>
      </c>
      <c r="L18" s="84">
        <v>10</v>
      </c>
      <c r="M18" s="80">
        <f t="shared" si="3"/>
        <v>41</v>
      </c>
      <c r="N18" s="84">
        <v>4</v>
      </c>
      <c r="O18" s="84">
        <v>6</v>
      </c>
      <c r="P18" s="80">
        <f t="shared" si="4"/>
        <v>10</v>
      </c>
      <c r="Q18" s="84">
        <v>2</v>
      </c>
      <c r="R18" s="84">
        <v>0</v>
      </c>
      <c r="S18" s="80">
        <f t="shared" si="5"/>
        <v>2</v>
      </c>
      <c r="T18" s="84">
        <v>2</v>
      </c>
      <c r="U18" s="84">
        <v>1</v>
      </c>
      <c r="V18" s="80">
        <f t="shared" si="6"/>
        <v>3</v>
      </c>
      <c r="W18" s="84">
        <v>1</v>
      </c>
      <c r="X18" s="84">
        <v>5</v>
      </c>
      <c r="Y18" s="16">
        <f t="shared" si="7"/>
        <v>6</v>
      </c>
      <c r="Z18" s="16">
        <f t="shared" si="8"/>
        <v>348</v>
      </c>
      <c r="AA18" s="16">
        <f t="shared" si="9"/>
        <v>231</v>
      </c>
      <c r="AB18" s="16">
        <f t="shared" si="10"/>
        <v>579</v>
      </c>
    </row>
    <row r="19" spans="1:28" ht="15">
      <c r="A19" s="7" t="s">
        <v>16</v>
      </c>
      <c r="B19" s="84">
        <v>21</v>
      </c>
      <c r="C19" s="84">
        <v>9</v>
      </c>
      <c r="D19" s="80">
        <f t="shared" si="0"/>
        <v>30</v>
      </c>
      <c r="E19" s="84">
        <v>76</v>
      </c>
      <c r="F19" s="84">
        <v>33</v>
      </c>
      <c r="G19" s="80">
        <f t="shared" si="1"/>
        <v>109</v>
      </c>
      <c r="H19" s="84">
        <v>109</v>
      </c>
      <c r="I19" s="84">
        <v>37</v>
      </c>
      <c r="J19" s="80">
        <f t="shared" si="2"/>
        <v>146</v>
      </c>
      <c r="K19" s="84">
        <v>22</v>
      </c>
      <c r="L19" s="84">
        <v>7</v>
      </c>
      <c r="M19" s="80">
        <f t="shared" si="3"/>
        <v>29</v>
      </c>
      <c r="N19" s="84">
        <v>1</v>
      </c>
      <c r="O19" s="84">
        <v>1</v>
      </c>
      <c r="P19" s="80">
        <f t="shared" si="4"/>
        <v>2</v>
      </c>
      <c r="Q19" s="84">
        <v>0</v>
      </c>
      <c r="R19" s="84">
        <v>0</v>
      </c>
      <c r="S19" s="80">
        <f t="shared" si="5"/>
        <v>0</v>
      </c>
      <c r="T19" s="84">
        <v>2</v>
      </c>
      <c r="U19" s="84">
        <v>1</v>
      </c>
      <c r="V19" s="80">
        <f t="shared" si="6"/>
        <v>3</v>
      </c>
      <c r="W19" s="84">
        <v>5</v>
      </c>
      <c r="X19" s="84">
        <v>0</v>
      </c>
      <c r="Y19" s="16">
        <f t="shared" si="7"/>
        <v>5</v>
      </c>
      <c r="Z19" s="16">
        <f t="shared" si="8"/>
        <v>236</v>
      </c>
      <c r="AA19" s="16">
        <f t="shared" si="9"/>
        <v>88</v>
      </c>
      <c r="AB19" s="16">
        <f t="shared" si="10"/>
        <v>324</v>
      </c>
    </row>
    <row r="20" spans="1:28" ht="15">
      <c r="A20" s="7" t="s">
        <v>17</v>
      </c>
      <c r="B20" s="84">
        <v>4</v>
      </c>
      <c r="C20" s="84">
        <v>2</v>
      </c>
      <c r="D20" s="80">
        <f t="shared" si="0"/>
        <v>6</v>
      </c>
      <c r="E20" s="84">
        <v>38</v>
      </c>
      <c r="F20" s="84">
        <v>18</v>
      </c>
      <c r="G20" s="80">
        <f t="shared" si="1"/>
        <v>56</v>
      </c>
      <c r="H20" s="84">
        <v>39</v>
      </c>
      <c r="I20" s="84">
        <v>13</v>
      </c>
      <c r="J20" s="80">
        <f t="shared" si="2"/>
        <v>52</v>
      </c>
      <c r="K20" s="84">
        <v>13</v>
      </c>
      <c r="L20" s="84">
        <v>4</v>
      </c>
      <c r="M20" s="80">
        <f t="shared" si="3"/>
        <v>17</v>
      </c>
      <c r="N20" s="84">
        <v>0</v>
      </c>
      <c r="O20" s="84">
        <v>0</v>
      </c>
      <c r="P20" s="80">
        <f t="shared" si="4"/>
        <v>0</v>
      </c>
      <c r="Q20" s="84">
        <v>1</v>
      </c>
      <c r="R20" s="84">
        <v>0</v>
      </c>
      <c r="S20" s="80">
        <f t="shared" si="5"/>
        <v>1</v>
      </c>
      <c r="T20" s="84">
        <v>0</v>
      </c>
      <c r="U20" s="84">
        <v>1</v>
      </c>
      <c r="V20" s="80">
        <f t="shared" si="6"/>
        <v>1</v>
      </c>
      <c r="W20" s="84">
        <v>0</v>
      </c>
      <c r="X20" s="84">
        <v>1</v>
      </c>
      <c r="Y20" s="16">
        <f t="shared" si="7"/>
        <v>1</v>
      </c>
      <c r="Z20" s="16">
        <f t="shared" si="8"/>
        <v>95</v>
      </c>
      <c r="AA20" s="16">
        <f t="shared" si="9"/>
        <v>39</v>
      </c>
      <c r="AB20" s="16">
        <f t="shared" si="10"/>
        <v>134</v>
      </c>
    </row>
    <row r="21" spans="1:28" ht="15.75">
      <c r="A21" s="5" t="s">
        <v>5</v>
      </c>
      <c r="B21" s="17">
        <f>SUM(B11:B20)</f>
        <v>300</v>
      </c>
      <c r="C21" s="17">
        <f aca="true" t="shared" si="11" ref="C21:AB21">SUM(C11:C20)</f>
        <v>258</v>
      </c>
      <c r="D21" s="17">
        <f t="shared" si="11"/>
        <v>558</v>
      </c>
      <c r="E21" s="17">
        <f t="shared" si="11"/>
        <v>1289</v>
      </c>
      <c r="F21" s="17">
        <f t="shared" si="11"/>
        <v>809</v>
      </c>
      <c r="G21" s="17">
        <f t="shared" si="11"/>
        <v>2098</v>
      </c>
      <c r="H21" s="17">
        <f t="shared" si="11"/>
        <v>2139</v>
      </c>
      <c r="I21" s="17">
        <f t="shared" si="11"/>
        <v>1503</v>
      </c>
      <c r="J21" s="17">
        <f t="shared" si="11"/>
        <v>3642</v>
      </c>
      <c r="K21" s="17">
        <f t="shared" si="11"/>
        <v>510</v>
      </c>
      <c r="L21" s="17">
        <f t="shared" si="11"/>
        <v>365</v>
      </c>
      <c r="M21" s="17">
        <f t="shared" si="11"/>
        <v>875</v>
      </c>
      <c r="N21" s="17">
        <f t="shared" si="11"/>
        <v>91</v>
      </c>
      <c r="O21" s="17">
        <f t="shared" si="11"/>
        <v>116</v>
      </c>
      <c r="P21" s="17">
        <f t="shared" si="11"/>
        <v>207</v>
      </c>
      <c r="Q21" s="17">
        <f t="shared" si="11"/>
        <v>64</v>
      </c>
      <c r="R21" s="17">
        <f t="shared" si="11"/>
        <v>54</v>
      </c>
      <c r="S21" s="17">
        <f t="shared" si="11"/>
        <v>118</v>
      </c>
      <c r="T21" s="17">
        <f t="shared" si="11"/>
        <v>85</v>
      </c>
      <c r="U21" s="17">
        <f t="shared" si="11"/>
        <v>133</v>
      </c>
      <c r="V21" s="17">
        <f t="shared" si="11"/>
        <v>218</v>
      </c>
      <c r="W21" s="17">
        <f t="shared" si="11"/>
        <v>68</v>
      </c>
      <c r="X21" s="17">
        <f t="shared" si="11"/>
        <v>82</v>
      </c>
      <c r="Y21" s="17">
        <f t="shared" si="11"/>
        <v>150</v>
      </c>
      <c r="Z21" s="17">
        <f t="shared" si="11"/>
        <v>4546</v>
      </c>
      <c r="AA21" s="17">
        <f t="shared" si="11"/>
        <v>3320</v>
      </c>
      <c r="AB21" s="17">
        <f t="shared" si="11"/>
        <v>7866</v>
      </c>
    </row>
    <row r="43" spans="2:11" ht="15">
      <c r="B43" s="100" t="s">
        <v>219</v>
      </c>
      <c r="C43" s="100"/>
      <c r="D43" s="100"/>
      <c r="E43" s="100"/>
      <c r="F43" s="100"/>
      <c r="G43" s="100"/>
      <c r="H43" s="100"/>
      <c r="I43" s="100"/>
      <c r="J43" s="100"/>
      <c r="K43" s="100"/>
    </row>
    <row r="44" spans="2:11" ht="15">
      <c r="B44" s="100"/>
      <c r="C44" s="100"/>
      <c r="D44" s="100"/>
      <c r="E44" s="100"/>
      <c r="F44" s="100"/>
      <c r="G44" s="100"/>
      <c r="H44" s="100"/>
      <c r="I44" s="100"/>
      <c r="J44" s="100"/>
      <c r="K44" s="100"/>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11" t="s">
        <v>220</v>
      </c>
      <c r="B3" s="111"/>
      <c r="C3" s="111"/>
      <c r="D3" s="111"/>
      <c r="E3" s="111"/>
    </row>
    <row r="4" ht="15.75">
      <c r="A4" s="12"/>
    </row>
    <row r="6" spans="1:4" ht="15">
      <c r="A6" s="108" t="s">
        <v>206</v>
      </c>
      <c r="B6" s="109"/>
      <c r="C6" s="109"/>
      <c r="D6" s="110"/>
    </row>
    <row r="7" spans="1:4" ht="25.5">
      <c r="A7" s="35" t="s">
        <v>167</v>
      </c>
      <c r="B7" s="10" t="s">
        <v>28</v>
      </c>
      <c r="C7" s="10" t="s">
        <v>29</v>
      </c>
      <c r="D7" s="8" t="s">
        <v>30</v>
      </c>
    </row>
    <row r="8" spans="1:4" ht="15">
      <c r="A8" s="7" t="s">
        <v>31</v>
      </c>
      <c r="B8" s="21">
        <v>2864</v>
      </c>
      <c r="C8" s="21">
        <v>2419</v>
      </c>
      <c r="D8" s="16">
        <f aca="true" t="shared" si="0" ref="D8:D13">B8-C8</f>
        <v>445</v>
      </c>
    </row>
    <row r="9" spans="1:4" ht="15">
      <c r="A9" s="7" t="s">
        <v>32</v>
      </c>
      <c r="B9" s="21">
        <v>282</v>
      </c>
      <c r="C9" s="21">
        <v>261</v>
      </c>
      <c r="D9" s="16">
        <f t="shared" si="0"/>
        <v>21</v>
      </c>
    </row>
    <row r="10" spans="1:4" ht="15">
      <c r="A10" s="7" t="s">
        <v>241</v>
      </c>
      <c r="B10" s="21">
        <v>302</v>
      </c>
      <c r="C10" s="21">
        <v>272</v>
      </c>
      <c r="D10" s="16">
        <f t="shared" si="0"/>
        <v>30</v>
      </c>
    </row>
    <row r="11" spans="1:4" ht="15">
      <c r="A11" s="7" t="s">
        <v>33</v>
      </c>
      <c r="B11" s="16">
        <v>6688</v>
      </c>
      <c r="C11" s="16">
        <v>4542</v>
      </c>
      <c r="D11" s="16">
        <f t="shared" si="0"/>
        <v>2146</v>
      </c>
    </row>
    <row r="12" spans="1:4" ht="15">
      <c r="A12" s="7" t="s">
        <v>242</v>
      </c>
      <c r="B12" s="21">
        <v>114</v>
      </c>
      <c r="C12" s="21">
        <v>113</v>
      </c>
      <c r="D12" s="16">
        <f t="shared" si="0"/>
        <v>1</v>
      </c>
    </row>
    <row r="13" spans="1:4" ht="15.75">
      <c r="A13" s="5" t="s">
        <v>5</v>
      </c>
      <c r="B13" s="17">
        <f>SUM(B8:B12)</f>
        <v>10250</v>
      </c>
      <c r="C13" s="17">
        <f>SUM(C8:C12)</f>
        <v>7607</v>
      </c>
      <c r="D13" s="17">
        <f t="shared" si="0"/>
        <v>2643</v>
      </c>
    </row>
    <row r="34" spans="1:3" ht="15">
      <c r="A34" s="100" t="s">
        <v>221</v>
      </c>
      <c r="B34" s="100"/>
      <c r="C34" s="100"/>
    </row>
    <row r="35" spans="1:3" ht="15">
      <c r="A35" s="100"/>
      <c r="B35" s="100"/>
      <c r="C35" s="100"/>
    </row>
    <row r="36" spans="1:3" ht="15">
      <c r="A36" s="100"/>
      <c r="B36" s="100"/>
      <c r="C36" s="100"/>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104" t="s">
        <v>222</v>
      </c>
      <c r="B4" s="104"/>
      <c r="C4" s="104"/>
      <c r="D4" s="104"/>
      <c r="E4" s="104"/>
      <c r="F4" s="104"/>
      <c r="G4" s="104"/>
      <c r="H4" s="104"/>
    </row>
    <row r="5" ht="15.75">
      <c r="A5" s="12"/>
    </row>
    <row r="7" spans="1:32" ht="15">
      <c r="A7" s="112" t="s">
        <v>206</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row>
    <row r="8" spans="1:34" ht="15">
      <c r="A8" s="102" t="s">
        <v>167</v>
      </c>
      <c r="B8" s="106" t="s">
        <v>34</v>
      </c>
      <c r="C8" s="106"/>
      <c r="D8" s="106"/>
      <c r="E8" s="106" t="s">
        <v>35</v>
      </c>
      <c r="F8" s="106"/>
      <c r="G8" s="106"/>
      <c r="H8" s="106" t="s">
        <v>36</v>
      </c>
      <c r="I8" s="106"/>
      <c r="J8" s="106"/>
      <c r="K8" s="106" t="s">
        <v>37</v>
      </c>
      <c r="L8" s="106"/>
      <c r="M8" s="106"/>
      <c r="N8" s="106" t="s">
        <v>38</v>
      </c>
      <c r="O8" s="106"/>
      <c r="P8" s="106"/>
      <c r="Q8" s="106" t="s">
        <v>39</v>
      </c>
      <c r="R8" s="106"/>
      <c r="S8" s="106"/>
      <c r="T8" s="106" t="s">
        <v>40</v>
      </c>
      <c r="U8" s="106"/>
      <c r="V8" s="106"/>
      <c r="W8" s="106" t="s">
        <v>41</v>
      </c>
      <c r="X8" s="106"/>
      <c r="Y8" s="106"/>
      <c r="Z8" s="106" t="s">
        <v>42</v>
      </c>
      <c r="AA8" s="106"/>
      <c r="AB8" s="106"/>
      <c r="AC8" s="106" t="s">
        <v>43</v>
      </c>
      <c r="AD8" s="106"/>
      <c r="AE8" s="106"/>
      <c r="AF8" s="106" t="s">
        <v>5</v>
      </c>
      <c r="AG8" s="11"/>
      <c r="AH8" s="11"/>
    </row>
    <row r="9" spans="1:32" ht="15">
      <c r="A9" s="103"/>
      <c r="B9" s="26" t="s">
        <v>149</v>
      </c>
      <c r="C9" s="10" t="s">
        <v>44</v>
      </c>
      <c r="D9" s="10" t="s">
        <v>45</v>
      </c>
      <c r="E9" s="26" t="s">
        <v>150</v>
      </c>
      <c r="F9" s="10" t="s">
        <v>46</v>
      </c>
      <c r="G9" s="10" t="s">
        <v>47</v>
      </c>
      <c r="H9" s="26" t="s">
        <v>151</v>
      </c>
      <c r="I9" s="10" t="s">
        <v>48</v>
      </c>
      <c r="J9" s="10" t="s">
        <v>49</v>
      </c>
      <c r="K9" s="26" t="s">
        <v>152</v>
      </c>
      <c r="L9" s="10" t="s">
        <v>50</v>
      </c>
      <c r="M9" s="10" t="s">
        <v>51</v>
      </c>
      <c r="N9" s="26" t="s">
        <v>153</v>
      </c>
      <c r="O9" s="10" t="s">
        <v>52</v>
      </c>
      <c r="P9" s="10" t="s">
        <v>53</v>
      </c>
      <c r="Q9" s="26" t="s">
        <v>154</v>
      </c>
      <c r="R9" s="10" t="s">
        <v>54</v>
      </c>
      <c r="S9" s="10" t="s">
        <v>55</v>
      </c>
      <c r="T9" s="26" t="s">
        <v>155</v>
      </c>
      <c r="U9" s="10" t="s">
        <v>56</v>
      </c>
      <c r="V9" s="10" t="s">
        <v>57</v>
      </c>
      <c r="W9" s="26" t="s">
        <v>156</v>
      </c>
      <c r="X9" s="10" t="s">
        <v>58</v>
      </c>
      <c r="Y9" s="10" t="s">
        <v>59</v>
      </c>
      <c r="Z9" s="26" t="s">
        <v>157</v>
      </c>
      <c r="AA9" s="10" t="s">
        <v>60</v>
      </c>
      <c r="AB9" s="10" t="s">
        <v>61</v>
      </c>
      <c r="AC9" s="26" t="s">
        <v>158</v>
      </c>
      <c r="AD9" s="10" t="s">
        <v>62</v>
      </c>
      <c r="AE9" s="10" t="s">
        <v>63</v>
      </c>
      <c r="AF9" s="106"/>
    </row>
    <row r="10" spans="1:32" ht="15">
      <c r="A10" s="7" t="s">
        <v>31</v>
      </c>
      <c r="B10" s="84">
        <v>86</v>
      </c>
      <c r="C10" s="84">
        <v>40</v>
      </c>
      <c r="D10" s="80">
        <f>B10+C10</f>
        <v>126</v>
      </c>
      <c r="E10" s="84">
        <v>284</v>
      </c>
      <c r="F10" s="84">
        <v>146</v>
      </c>
      <c r="G10" s="80">
        <f>E10+F10</f>
        <v>430</v>
      </c>
      <c r="H10" s="84">
        <v>248</v>
      </c>
      <c r="I10" s="84">
        <v>145</v>
      </c>
      <c r="J10" s="80">
        <f>H10+I10</f>
        <v>393</v>
      </c>
      <c r="K10" s="84">
        <v>177</v>
      </c>
      <c r="L10" s="84">
        <v>90</v>
      </c>
      <c r="M10" s="80">
        <f>K10+L10</f>
        <v>267</v>
      </c>
      <c r="N10" s="84">
        <v>154</v>
      </c>
      <c r="O10" s="84">
        <v>93</v>
      </c>
      <c r="P10" s="80">
        <f>N10+O10</f>
        <v>247</v>
      </c>
      <c r="Q10" s="84">
        <v>157</v>
      </c>
      <c r="R10" s="84">
        <v>123</v>
      </c>
      <c r="S10" s="80">
        <f>Q10+R10</f>
        <v>280</v>
      </c>
      <c r="T10" s="84">
        <v>165</v>
      </c>
      <c r="U10" s="84">
        <v>103</v>
      </c>
      <c r="V10" s="80">
        <f>T10+U10</f>
        <v>268</v>
      </c>
      <c r="W10" s="84">
        <v>147</v>
      </c>
      <c r="X10" s="84">
        <v>76</v>
      </c>
      <c r="Y10" s="80">
        <f>W10+X10</f>
        <v>223</v>
      </c>
      <c r="Z10" s="84">
        <v>108</v>
      </c>
      <c r="AA10" s="84">
        <v>26</v>
      </c>
      <c r="AB10" s="80">
        <f>Z10+AA10</f>
        <v>134</v>
      </c>
      <c r="AC10" s="84">
        <v>42</v>
      </c>
      <c r="AD10" s="84">
        <v>9</v>
      </c>
      <c r="AE10" s="16">
        <f>AC10+AD10</f>
        <v>51</v>
      </c>
      <c r="AF10" s="16">
        <f>D10+G10+J10+M10+P10+S10+V10+Y10+AB10+AE10</f>
        <v>2419</v>
      </c>
    </row>
    <row r="11" spans="1:32" ht="15">
      <c r="A11" s="7" t="s">
        <v>32</v>
      </c>
      <c r="B11" s="84">
        <v>3</v>
      </c>
      <c r="C11" s="84">
        <v>2</v>
      </c>
      <c r="D11" s="80">
        <f>B11+C11</f>
        <v>5</v>
      </c>
      <c r="E11" s="84">
        <v>30</v>
      </c>
      <c r="F11" s="84">
        <v>11</v>
      </c>
      <c r="G11" s="80">
        <f>E11+F11</f>
        <v>41</v>
      </c>
      <c r="H11" s="84">
        <v>42</v>
      </c>
      <c r="I11" s="84">
        <v>11</v>
      </c>
      <c r="J11" s="80">
        <f>H11+I11</f>
        <v>53</v>
      </c>
      <c r="K11" s="84">
        <v>34</v>
      </c>
      <c r="L11" s="84">
        <v>10</v>
      </c>
      <c r="M11" s="80">
        <f>K11+L11</f>
        <v>44</v>
      </c>
      <c r="N11" s="84">
        <v>19</v>
      </c>
      <c r="O11" s="84">
        <v>9</v>
      </c>
      <c r="P11" s="80">
        <f>N11+O11</f>
        <v>28</v>
      </c>
      <c r="Q11" s="84">
        <v>20</v>
      </c>
      <c r="R11" s="84">
        <v>7</v>
      </c>
      <c r="S11" s="80">
        <f>Q11+R11</f>
        <v>27</v>
      </c>
      <c r="T11" s="84">
        <v>20</v>
      </c>
      <c r="U11" s="84">
        <v>7</v>
      </c>
      <c r="V11" s="80">
        <f>T11+U11</f>
        <v>27</v>
      </c>
      <c r="W11" s="84">
        <v>22</v>
      </c>
      <c r="X11" s="84">
        <v>1</v>
      </c>
      <c r="Y11" s="80">
        <f>W11+X11</f>
        <v>23</v>
      </c>
      <c r="Z11" s="84">
        <v>10</v>
      </c>
      <c r="AA11" s="84">
        <v>1</v>
      </c>
      <c r="AB11" s="80">
        <f>Z11+AA11</f>
        <v>11</v>
      </c>
      <c r="AC11" s="84">
        <v>2</v>
      </c>
      <c r="AD11" s="84">
        <v>0</v>
      </c>
      <c r="AE11" s="16">
        <f>AC11+AD11</f>
        <v>2</v>
      </c>
      <c r="AF11" s="16">
        <f>D11+G11+J11+M11+P11+S11+V11+Y11+AB11+AE11</f>
        <v>261</v>
      </c>
    </row>
    <row r="12" spans="1:32" ht="15">
      <c r="A12" s="7" t="s">
        <v>241</v>
      </c>
      <c r="B12" s="84">
        <v>2</v>
      </c>
      <c r="C12" s="84">
        <v>0</v>
      </c>
      <c r="D12" s="80">
        <f>B12+C12</f>
        <v>2</v>
      </c>
      <c r="E12" s="84">
        <v>9</v>
      </c>
      <c r="F12" s="84">
        <v>2</v>
      </c>
      <c r="G12" s="80">
        <f>E12+F12</f>
        <v>11</v>
      </c>
      <c r="H12" s="84">
        <v>24</v>
      </c>
      <c r="I12" s="84">
        <v>2</v>
      </c>
      <c r="J12" s="80">
        <f>H12+I12</f>
        <v>26</v>
      </c>
      <c r="K12" s="84">
        <v>31</v>
      </c>
      <c r="L12" s="84">
        <v>3</v>
      </c>
      <c r="M12" s="80">
        <f>K12+L12</f>
        <v>34</v>
      </c>
      <c r="N12" s="84">
        <v>39</v>
      </c>
      <c r="O12" s="84">
        <v>3</v>
      </c>
      <c r="P12" s="80">
        <f>N12+O12</f>
        <v>42</v>
      </c>
      <c r="Q12" s="84">
        <v>44</v>
      </c>
      <c r="R12" s="84">
        <v>3</v>
      </c>
      <c r="S12" s="80">
        <f>Q12+R12</f>
        <v>47</v>
      </c>
      <c r="T12" s="84">
        <v>45</v>
      </c>
      <c r="U12" s="84">
        <v>2</v>
      </c>
      <c r="V12" s="80">
        <f>T12+U12</f>
        <v>47</v>
      </c>
      <c r="W12" s="84">
        <v>33</v>
      </c>
      <c r="X12" s="84">
        <v>2</v>
      </c>
      <c r="Y12" s="80">
        <f>W12+X12</f>
        <v>35</v>
      </c>
      <c r="Z12" s="84">
        <v>22</v>
      </c>
      <c r="AA12" s="84">
        <v>0</v>
      </c>
      <c r="AB12" s="80">
        <f>Z12+AA12</f>
        <v>22</v>
      </c>
      <c r="AC12" s="84">
        <v>6</v>
      </c>
      <c r="AD12" s="84">
        <v>0</v>
      </c>
      <c r="AE12" s="16">
        <f>AC12+AD12</f>
        <v>6</v>
      </c>
      <c r="AF12" s="16">
        <f>D12+G12+J12+M12+P12+S12+V12+Y12+AB12+AE12</f>
        <v>272</v>
      </c>
    </row>
    <row r="13" spans="1:32" ht="15">
      <c r="A13" s="7" t="s">
        <v>33</v>
      </c>
      <c r="B13" s="84">
        <v>87</v>
      </c>
      <c r="C13" s="84">
        <v>51</v>
      </c>
      <c r="D13" s="80">
        <f>B13+C13</f>
        <v>138</v>
      </c>
      <c r="E13" s="84">
        <v>411</v>
      </c>
      <c r="F13" s="84">
        <v>446</v>
      </c>
      <c r="G13" s="80">
        <f>E13+F13</f>
        <v>857</v>
      </c>
      <c r="H13" s="84">
        <v>452</v>
      </c>
      <c r="I13" s="84">
        <v>484</v>
      </c>
      <c r="J13" s="80">
        <f>H13+I13</f>
        <v>936</v>
      </c>
      <c r="K13" s="84">
        <v>356</v>
      </c>
      <c r="L13" s="84">
        <v>359</v>
      </c>
      <c r="M13" s="80">
        <f>K13+L13</f>
        <v>715</v>
      </c>
      <c r="N13" s="84">
        <v>287</v>
      </c>
      <c r="O13" s="84">
        <v>245</v>
      </c>
      <c r="P13" s="80">
        <f>N13+O13</f>
        <v>532</v>
      </c>
      <c r="Q13" s="84">
        <v>271</v>
      </c>
      <c r="R13" s="84">
        <v>250</v>
      </c>
      <c r="S13" s="80">
        <f>Q13+R13</f>
        <v>521</v>
      </c>
      <c r="T13" s="84">
        <v>191</v>
      </c>
      <c r="U13" s="84">
        <v>183</v>
      </c>
      <c r="V13" s="80">
        <f>T13+U13</f>
        <v>374</v>
      </c>
      <c r="W13" s="84">
        <v>126</v>
      </c>
      <c r="X13" s="84">
        <v>136</v>
      </c>
      <c r="Y13" s="80">
        <f>W13+X13</f>
        <v>262</v>
      </c>
      <c r="Z13" s="84">
        <v>92</v>
      </c>
      <c r="AA13" s="84">
        <v>53</v>
      </c>
      <c r="AB13" s="80">
        <f>Z13+AA13</f>
        <v>145</v>
      </c>
      <c r="AC13" s="84">
        <v>38</v>
      </c>
      <c r="AD13" s="84">
        <v>24</v>
      </c>
      <c r="AE13" s="16">
        <f>AC13+AD13</f>
        <v>62</v>
      </c>
      <c r="AF13" s="16">
        <f>D13+G13+J13+M13+P13+S13+V13+Y13+AB13+AE13</f>
        <v>4542</v>
      </c>
    </row>
    <row r="14" spans="1:32" ht="15">
      <c r="A14" s="7" t="s">
        <v>242</v>
      </c>
      <c r="B14" s="84">
        <v>0</v>
      </c>
      <c r="C14" s="84">
        <v>0</v>
      </c>
      <c r="D14" s="80">
        <f>B14+C14</f>
        <v>0</v>
      </c>
      <c r="E14" s="84">
        <v>4</v>
      </c>
      <c r="F14" s="84">
        <v>3</v>
      </c>
      <c r="G14" s="80">
        <f>E14+F14</f>
        <v>7</v>
      </c>
      <c r="H14" s="84">
        <v>3</v>
      </c>
      <c r="I14" s="84">
        <v>10</v>
      </c>
      <c r="J14" s="80">
        <f>H14+I14</f>
        <v>13</v>
      </c>
      <c r="K14" s="84">
        <v>7</v>
      </c>
      <c r="L14" s="84">
        <v>4</v>
      </c>
      <c r="M14" s="80">
        <f>K14+L14</f>
        <v>11</v>
      </c>
      <c r="N14" s="84">
        <v>10</v>
      </c>
      <c r="O14" s="84">
        <v>7</v>
      </c>
      <c r="P14" s="80">
        <f>N14+O14</f>
        <v>17</v>
      </c>
      <c r="Q14" s="84">
        <v>16</v>
      </c>
      <c r="R14" s="84">
        <v>7</v>
      </c>
      <c r="S14" s="80">
        <f>Q14+R14</f>
        <v>23</v>
      </c>
      <c r="T14" s="84">
        <v>7</v>
      </c>
      <c r="U14" s="84">
        <v>14</v>
      </c>
      <c r="V14" s="80">
        <f>T14+U14</f>
        <v>21</v>
      </c>
      <c r="W14" s="84">
        <v>7</v>
      </c>
      <c r="X14" s="84">
        <v>8</v>
      </c>
      <c r="Y14" s="80">
        <f>W14+X14</f>
        <v>15</v>
      </c>
      <c r="Z14" s="84">
        <v>2</v>
      </c>
      <c r="AA14" s="84">
        <v>3</v>
      </c>
      <c r="AB14" s="80">
        <f>Z14+AA14</f>
        <v>5</v>
      </c>
      <c r="AC14" s="84">
        <v>0</v>
      </c>
      <c r="AD14" s="84">
        <v>1</v>
      </c>
      <c r="AE14" s="16">
        <f>AC14+AD14</f>
        <v>1</v>
      </c>
      <c r="AF14" s="16">
        <f>D14+G14+J14+M14+P14+S14+V14+Y14+AB14+AE14</f>
        <v>113</v>
      </c>
    </row>
    <row r="15" spans="1:32" ht="15.75">
      <c r="A15" s="5" t="s">
        <v>5</v>
      </c>
      <c r="B15" s="17">
        <f>SUM(B10:B14)</f>
        <v>178</v>
      </c>
      <c r="C15" s="17">
        <f aca="true" t="shared" si="0" ref="C15:AE15">SUM(C10:C14)</f>
        <v>93</v>
      </c>
      <c r="D15" s="17">
        <f t="shared" si="0"/>
        <v>271</v>
      </c>
      <c r="E15" s="17">
        <f t="shared" si="0"/>
        <v>738</v>
      </c>
      <c r="F15" s="17">
        <f t="shared" si="0"/>
        <v>608</v>
      </c>
      <c r="G15" s="17">
        <f t="shared" si="0"/>
        <v>1346</v>
      </c>
      <c r="H15" s="59">
        <f t="shared" si="0"/>
        <v>769</v>
      </c>
      <c r="I15" s="17">
        <f t="shared" si="0"/>
        <v>652</v>
      </c>
      <c r="J15" s="17">
        <f t="shared" si="0"/>
        <v>1421</v>
      </c>
      <c r="K15" s="17">
        <f t="shared" si="0"/>
        <v>605</v>
      </c>
      <c r="L15" s="17">
        <f t="shared" si="0"/>
        <v>466</v>
      </c>
      <c r="M15" s="17">
        <f t="shared" si="0"/>
        <v>1071</v>
      </c>
      <c r="N15" s="17">
        <f t="shared" si="0"/>
        <v>509</v>
      </c>
      <c r="O15" s="17">
        <f t="shared" si="0"/>
        <v>357</v>
      </c>
      <c r="P15" s="17">
        <f t="shared" si="0"/>
        <v>866</v>
      </c>
      <c r="Q15" s="17">
        <f t="shared" si="0"/>
        <v>508</v>
      </c>
      <c r="R15" s="17">
        <f t="shared" si="0"/>
        <v>390</v>
      </c>
      <c r="S15" s="17">
        <f t="shared" si="0"/>
        <v>898</v>
      </c>
      <c r="T15" s="17">
        <f t="shared" si="0"/>
        <v>428</v>
      </c>
      <c r="U15" s="17">
        <f t="shared" si="0"/>
        <v>309</v>
      </c>
      <c r="V15" s="17">
        <f t="shared" si="0"/>
        <v>737</v>
      </c>
      <c r="W15" s="17">
        <f>SUM(W10:W14)</f>
        <v>335</v>
      </c>
      <c r="X15" s="17">
        <f>SUM(X10:X14)</f>
        <v>223</v>
      </c>
      <c r="Y15" s="17">
        <f t="shared" si="0"/>
        <v>558</v>
      </c>
      <c r="Z15" s="17">
        <f t="shared" si="0"/>
        <v>234</v>
      </c>
      <c r="AA15" s="17">
        <f t="shared" si="0"/>
        <v>83</v>
      </c>
      <c r="AB15" s="17">
        <f t="shared" si="0"/>
        <v>317</v>
      </c>
      <c r="AC15" s="17">
        <f t="shared" si="0"/>
        <v>88</v>
      </c>
      <c r="AD15" s="17">
        <f t="shared" si="0"/>
        <v>34</v>
      </c>
      <c r="AE15" s="17">
        <f t="shared" si="0"/>
        <v>122</v>
      </c>
      <c r="AF15" s="17">
        <f>SUM(AF10:AF14)</f>
        <v>7607</v>
      </c>
    </row>
    <row r="36" spans="2:7" ht="15">
      <c r="B36" s="100" t="s">
        <v>223</v>
      </c>
      <c r="C36" s="100"/>
      <c r="D36" s="100"/>
      <c r="E36" s="100"/>
      <c r="F36" s="100"/>
      <c r="G36" s="100"/>
    </row>
    <row r="37" spans="2:7" ht="15">
      <c r="B37" s="100"/>
      <c r="C37" s="100"/>
      <c r="D37" s="100"/>
      <c r="E37" s="100"/>
      <c r="F37" s="100"/>
      <c r="G37" s="100"/>
    </row>
    <row r="38" spans="2:7" ht="15">
      <c r="B38" s="100"/>
      <c r="C38" s="100"/>
      <c r="D38" s="100"/>
      <c r="E38" s="100"/>
      <c r="F38" s="100"/>
      <c r="G38" s="100"/>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104" t="s">
        <v>224</v>
      </c>
      <c r="B3" s="104"/>
      <c r="C3" s="104"/>
      <c r="D3" s="104"/>
      <c r="E3" s="104"/>
      <c r="F3" s="104"/>
      <c r="G3" s="104"/>
      <c r="H3" s="104"/>
      <c r="I3" s="104"/>
    </row>
    <row r="4" ht="15.75">
      <c r="A4" s="12"/>
    </row>
    <row r="6" spans="1:11" ht="15">
      <c r="A6" s="112" t="s">
        <v>206</v>
      </c>
      <c r="B6" s="112"/>
      <c r="C6" s="112"/>
      <c r="D6" s="112"/>
      <c r="E6" s="112"/>
      <c r="F6" s="112"/>
      <c r="G6" s="112"/>
      <c r="H6" s="112"/>
      <c r="I6" s="112"/>
      <c r="J6" s="112"/>
      <c r="K6" s="112"/>
    </row>
    <row r="7" spans="1:11" ht="24.75" customHeight="1">
      <c r="A7" s="115" t="s">
        <v>64</v>
      </c>
      <c r="B7" s="115" t="s">
        <v>65</v>
      </c>
      <c r="C7" s="106" t="s">
        <v>0</v>
      </c>
      <c r="D7" s="106"/>
      <c r="E7" s="106"/>
      <c r="F7" s="106" t="s">
        <v>1</v>
      </c>
      <c r="G7" s="106"/>
      <c r="H7" s="106"/>
      <c r="I7" s="107" t="s">
        <v>2</v>
      </c>
      <c r="J7" s="107"/>
      <c r="K7" s="107"/>
    </row>
    <row r="8" spans="1:11" ht="15">
      <c r="A8" s="116"/>
      <c r="B8" s="116"/>
      <c r="C8" s="26" t="s">
        <v>162</v>
      </c>
      <c r="D8" s="10" t="s">
        <v>3</v>
      </c>
      <c r="E8" s="10" t="s">
        <v>7</v>
      </c>
      <c r="F8" s="26" t="s">
        <v>147</v>
      </c>
      <c r="G8" s="10" t="s">
        <v>3</v>
      </c>
      <c r="H8" s="10" t="s">
        <v>7</v>
      </c>
      <c r="I8" s="26" t="s">
        <v>147</v>
      </c>
      <c r="J8" s="10" t="s">
        <v>20</v>
      </c>
      <c r="K8" s="10" t="s">
        <v>7</v>
      </c>
    </row>
    <row r="9" spans="1:11" ht="25.5">
      <c r="A9" s="14" t="s">
        <v>66</v>
      </c>
      <c r="B9" s="74" t="s">
        <v>243</v>
      </c>
      <c r="C9" s="43">
        <v>1665</v>
      </c>
      <c r="D9" s="43">
        <v>909</v>
      </c>
      <c r="E9" s="31">
        <f>C9+D9</f>
        <v>2574</v>
      </c>
      <c r="F9" s="43">
        <v>1397</v>
      </c>
      <c r="G9" s="43">
        <v>745</v>
      </c>
      <c r="H9" s="31">
        <f>F9+G9</f>
        <v>2142</v>
      </c>
      <c r="I9" s="31">
        <f>C9-F9</f>
        <v>268</v>
      </c>
      <c r="J9" s="31">
        <f>D9-G9</f>
        <v>164</v>
      </c>
      <c r="K9" s="31">
        <f>E9-H9</f>
        <v>432</v>
      </c>
    </row>
    <row r="10" spans="1:11" ht="15">
      <c r="A10" s="14" t="s">
        <v>67</v>
      </c>
      <c r="B10" s="74" t="s">
        <v>244</v>
      </c>
      <c r="C10" s="43">
        <v>1327</v>
      </c>
      <c r="D10" s="43">
        <v>962</v>
      </c>
      <c r="E10" s="31">
        <f aca="true" t="shared" si="0" ref="E10:E48">C10+D10</f>
        <v>2289</v>
      </c>
      <c r="F10" s="43">
        <v>635</v>
      </c>
      <c r="G10" s="43">
        <v>472</v>
      </c>
      <c r="H10" s="31">
        <f aca="true" t="shared" si="1" ref="H10:H48">F10+G10</f>
        <v>1107</v>
      </c>
      <c r="I10" s="31">
        <f aca="true" t="shared" si="2" ref="I10:I48">C10-F10</f>
        <v>692</v>
      </c>
      <c r="J10" s="31">
        <f aca="true" t="shared" si="3" ref="J10:J48">D10-G10</f>
        <v>490</v>
      </c>
      <c r="K10" s="31">
        <f aca="true" t="shared" si="4" ref="K10:K48">E10-H10</f>
        <v>1182</v>
      </c>
    </row>
    <row r="11" spans="1:11" ht="25.5">
      <c r="A11" s="14" t="s">
        <v>68</v>
      </c>
      <c r="B11" s="74" t="s">
        <v>245</v>
      </c>
      <c r="C11" s="43">
        <v>76</v>
      </c>
      <c r="D11" s="43">
        <v>398</v>
      </c>
      <c r="E11" s="31">
        <f t="shared" si="0"/>
        <v>474</v>
      </c>
      <c r="F11" s="43">
        <v>62</v>
      </c>
      <c r="G11" s="43">
        <v>262</v>
      </c>
      <c r="H11" s="31">
        <f t="shared" si="1"/>
        <v>324</v>
      </c>
      <c r="I11" s="31">
        <f t="shared" si="2"/>
        <v>14</v>
      </c>
      <c r="J11" s="31">
        <f t="shared" si="3"/>
        <v>136</v>
      </c>
      <c r="K11" s="31">
        <f t="shared" si="4"/>
        <v>150</v>
      </c>
    </row>
    <row r="12" spans="1:11" ht="15">
      <c r="A12" s="14" t="s">
        <v>69</v>
      </c>
      <c r="B12" s="74" t="s">
        <v>246</v>
      </c>
      <c r="C12" s="43">
        <v>118</v>
      </c>
      <c r="D12" s="43">
        <v>276</v>
      </c>
      <c r="E12" s="31">
        <f t="shared" si="0"/>
        <v>394</v>
      </c>
      <c r="F12" s="43">
        <v>111</v>
      </c>
      <c r="G12" s="43">
        <v>236</v>
      </c>
      <c r="H12" s="31">
        <f t="shared" si="1"/>
        <v>347</v>
      </c>
      <c r="I12" s="31">
        <f t="shared" si="2"/>
        <v>7</v>
      </c>
      <c r="J12" s="31">
        <f t="shared" si="3"/>
        <v>40</v>
      </c>
      <c r="K12" s="31">
        <f t="shared" si="4"/>
        <v>47</v>
      </c>
    </row>
    <row r="13" spans="1:11" ht="15">
      <c r="A13" s="14" t="s">
        <v>70</v>
      </c>
      <c r="B13" s="74" t="s">
        <v>247</v>
      </c>
      <c r="C13" s="43">
        <v>111</v>
      </c>
      <c r="D13" s="43">
        <v>179</v>
      </c>
      <c r="E13" s="31">
        <f t="shared" si="0"/>
        <v>290</v>
      </c>
      <c r="F13" s="43">
        <v>65</v>
      </c>
      <c r="G13" s="43">
        <v>102</v>
      </c>
      <c r="H13" s="31">
        <f t="shared" si="1"/>
        <v>167</v>
      </c>
      <c r="I13" s="31">
        <f t="shared" si="2"/>
        <v>46</v>
      </c>
      <c r="J13" s="31">
        <f t="shared" si="3"/>
        <v>77</v>
      </c>
      <c r="K13" s="31">
        <f t="shared" si="4"/>
        <v>123</v>
      </c>
    </row>
    <row r="14" spans="1:11" ht="25.5">
      <c r="A14" s="14" t="s">
        <v>71</v>
      </c>
      <c r="B14" s="74" t="s">
        <v>248</v>
      </c>
      <c r="C14" s="43">
        <v>108</v>
      </c>
      <c r="D14" s="43">
        <v>171</v>
      </c>
      <c r="E14" s="31">
        <f t="shared" si="0"/>
        <v>279</v>
      </c>
      <c r="F14" s="43">
        <v>69</v>
      </c>
      <c r="G14" s="43">
        <v>145</v>
      </c>
      <c r="H14" s="31">
        <f t="shared" si="1"/>
        <v>214</v>
      </c>
      <c r="I14" s="31">
        <f t="shared" si="2"/>
        <v>39</v>
      </c>
      <c r="J14" s="31">
        <f t="shared" si="3"/>
        <v>26</v>
      </c>
      <c r="K14" s="31">
        <f t="shared" si="4"/>
        <v>65</v>
      </c>
    </row>
    <row r="15" spans="1:11" ht="25.5">
      <c r="A15" s="14" t="s">
        <v>72</v>
      </c>
      <c r="B15" s="74" t="s">
        <v>249</v>
      </c>
      <c r="C15" s="43">
        <v>107</v>
      </c>
      <c r="D15" s="43">
        <v>121</v>
      </c>
      <c r="E15" s="31">
        <f t="shared" si="0"/>
        <v>228</v>
      </c>
      <c r="F15" s="43">
        <v>96</v>
      </c>
      <c r="G15" s="43">
        <v>104</v>
      </c>
      <c r="H15" s="31">
        <f t="shared" si="1"/>
        <v>200</v>
      </c>
      <c r="I15" s="31">
        <f t="shared" si="2"/>
        <v>11</v>
      </c>
      <c r="J15" s="31">
        <f t="shared" si="3"/>
        <v>17</v>
      </c>
      <c r="K15" s="31">
        <f t="shared" si="4"/>
        <v>28</v>
      </c>
    </row>
    <row r="16" spans="1:11" ht="15">
      <c r="A16" s="14" t="s">
        <v>73</v>
      </c>
      <c r="B16" s="74" t="s">
        <v>250</v>
      </c>
      <c r="C16" s="43">
        <v>85</v>
      </c>
      <c r="D16" s="43">
        <v>130</v>
      </c>
      <c r="E16" s="31">
        <f t="shared" si="0"/>
        <v>215</v>
      </c>
      <c r="F16" s="43">
        <v>70</v>
      </c>
      <c r="G16" s="43">
        <v>124</v>
      </c>
      <c r="H16" s="31">
        <f t="shared" si="1"/>
        <v>194</v>
      </c>
      <c r="I16" s="31">
        <f t="shared" si="2"/>
        <v>15</v>
      </c>
      <c r="J16" s="31">
        <f t="shared" si="3"/>
        <v>6</v>
      </c>
      <c r="K16" s="31">
        <f t="shared" si="4"/>
        <v>21</v>
      </c>
    </row>
    <row r="17" spans="1:11" ht="15">
      <c r="A17" s="14" t="s">
        <v>74</v>
      </c>
      <c r="B17" s="74" t="s">
        <v>251</v>
      </c>
      <c r="C17" s="43">
        <v>142</v>
      </c>
      <c r="D17" s="43">
        <v>56</v>
      </c>
      <c r="E17" s="31">
        <f t="shared" si="0"/>
        <v>198</v>
      </c>
      <c r="F17" s="43">
        <v>81</v>
      </c>
      <c r="G17" s="43">
        <v>32</v>
      </c>
      <c r="H17" s="31">
        <f t="shared" si="1"/>
        <v>113</v>
      </c>
      <c r="I17" s="31">
        <f t="shared" si="2"/>
        <v>61</v>
      </c>
      <c r="J17" s="31">
        <f t="shared" si="3"/>
        <v>24</v>
      </c>
      <c r="K17" s="31">
        <f t="shared" si="4"/>
        <v>85</v>
      </c>
    </row>
    <row r="18" spans="1:11" ht="15">
      <c r="A18" s="14" t="s">
        <v>75</v>
      </c>
      <c r="B18" s="74" t="s">
        <v>252</v>
      </c>
      <c r="C18" s="43">
        <v>95</v>
      </c>
      <c r="D18" s="43">
        <v>101</v>
      </c>
      <c r="E18" s="31">
        <f t="shared" si="0"/>
        <v>196</v>
      </c>
      <c r="F18" s="43">
        <v>59</v>
      </c>
      <c r="G18" s="43">
        <v>73</v>
      </c>
      <c r="H18" s="31">
        <f t="shared" si="1"/>
        <v>132</v>
      </c>
      <c r="I18" s="31">
        <f t="shared" si="2"/>
        <v>36</v>
      </c>
      <c r="J18" s="31">
        <f t="shared" si="3"/>
        <v>28</v>
      </c>
      <c r="K18" s="31">
        <f t="shared" si="4"/>
        <v>64</v>
      </c>
    </row>
    <row r="19" spans="1:11" ht="15">
      <c r="A19" s="14" t="s">
        <v>76</v>
      </c>
      <c r="B19" s="74" t="s">
        <v>253</v>
      </c>
      <c r="C19" s="43">
        <v>125</v>
      </c>
      <c r="D19" s="43">
        <v>3</v>
      </c>
      <c r="E19" s="31">
        <f t="shared" si="0"/>
        <v>128</v>
      </c>
      <c r="F19" s="43">
        <v>107</v>
      </c>
      <c r="G19" s="43">
        <v>3</v>
      </c>
      <c r="H19" s="31">
        <f t="shared" si="1"/>
        <v>110</v>
      </c>
      <c r="I19" s="31">
        <f t="shared" si="2"/>
        <v>18</v>
      </c>
      <c r="J19" s="31">
        <f t="shared" si="3"/>
        <v>0</v>
      </c>
      <c r="K19" s="31">
        <f t="shared" si="4"/>
        <v>18</v>
      </c>
    </row>
    <row r="20" spans="1:11" ht="15">
      <c r="A20" s="14" t="s">
        <v>77</v>
      </c>
      <c r="B20" s="74" t="s">
        <v>254</v>
      </c>
      <c r="C20" s="43">
        <v>88</v>
      </c>
      <c r="D20" s="43">
        <v>25</v>
      </c>
      <c r="E20" s="31">
        <f t="shared" si="0"/>
        <v>113</v>
      </c>
      <c r="F20" s="43">
        <v>88</v>
      </c>
      <c r="G20" s="43">
        <v>25</v>
      </c>
      <c r="H20" s="31">
        <f t="shared" si="1"/>
        <v>113</v>
      </c>
      <c r="I20" s="31">
        <f t="shared" si="2"/>
        <v>0</v>
      </c>
      <c r="J20" s="31">
        <f t="shared" si="3"/>
        <v>0</v>
      </c>
      <c r="K20" s="31">
        <f t="shared" si="4"/>
        <v>0</v>
      </c>
    </row>
    <row r="21" spans="1:11" ht="25.5">
      <c r="A21" s="14" t="s">
        <v>78</v>
      </c>
      <c r="B21" s="74" t="s">
        <v>255</v>
      </c>
      <c r="C21" s="43">
        <v>28</v>
      </c>
      <c r="D21" s="43">
        <v>80</v>
      </c>
      <c r="E21" s="31">
        <f t="shared" si="0"/>
        <v>108</v>
      </c>
      <c r="F21" s="43">
        <v>24</v>
      </c>
      <c r="G21" s="43">
        <v>69</v>
      </c>
      <c r="H21" s="31">
        <f t="shared" si="1"/>
        <v>93</v>
      </c>
      <c r="I21" s="31">
        <f t="shared" si="2"/>
        <v>4</v>
      </c>
      <c r="J21" s="31">
        <f t="shared" si="3"/>
        <v>11</v>
      </c>
      <c r="K21" s="31">
        <f t="shared" si="4"/>
        <v>15</v>
      </c>
    </row>
    <row r="22" spans="1:11" ht="25.5">
      <c r="A22" s="14" t="s">
        <v>79</v>
      </c>
      <c r="B22" s="74" t="s">
        <v>256</v>
      </c>
      <c r="C22" s="43">
        <v>74</v>
      </c>
      <c r="D22" s="43">
        <v>22</v>
      </c>
      <c r="E22" s="31">
        <f t="shared" si="0"/>
        <v>96</v>
      </c>
      <c r="F22" s="43">
        <v>61</v>
      </c>
      <c r="G22" s="43">
        <v>22</v>
      </c>
      <c r="H22" s="31">
        <f t="shared" si="1"/>
        <v>83</v>
      </c>
      <c r="I22" s="31">
        <f t="shared" si="2"/>
        <v>13</v>
      </c>
      <c r="J22" s="31">
        <f t="shared" si="3"/>
        <v>0</v>
      </c>
      <c r="K22" s="31">
        <f t="shared" si="4"/>
        <v>13</v>
      </c>
    </row>
    <row r="23" spans="1:11" ht="25.5">
      <c r="A23" s="14" t="s">
        <v>80</v>
      </c>
      <c r="B23" s="74" t="s">
        <v>257</v>
      </c>
      <c r="C23" s="43">
        <v>71</v>
      </c>
      <c r="D23" s="43">
        <v>25</v>
      </c>
      <c r="E23" s="31">
        <f t="shared" si="0"/>
        <v>96</v>
      </c>
      <c r="F23" s="43">
        <v>70</v>
      </c>
      <c r="G23" s="43">
        <v>25</v>
      </c>
      <c r="H23" s="31">
        <f t="shared" si="1"/>
        <v>95</v>
      </c>
      <c r="I23" s="31">
        <f t="shared" si="2"/>
        <v>1</v>
      </c>
      <c r="J23" s="31">
        <f t="shared" si="3"/>
        <v>0</v>
      </c>
      <c r="K23" s="31">
        <f t="shared" si="4"/>
        <v>1</v>
      </c>
    </row>
    <row r="24" spans="1:11" ht="15">
      <c r="A24" s="14" t="s">
        <v>81</v>
      </c>
      <c r="B24" s="74" t="s">
        <v>258</v>
      </c>
      <c r="C24" s="43">
        <v>86</v>
      </c>
      <c r="D24" s="43">
        <v>2</v>
      </c>
      <c r="E24" s="31">
        <f t="shared" si="0"/>
        <v>88</v>
      </c>
      <c r="F24" s="43">
        <v>79</v>
      </c>
      <c r="G24" s="43">
        <v>1</v>
      </c>
      <c r="H24" s="31">
        <f t="shared" si="1"/>
        <v>80</v>
      </c>
      <c r="I24" s="31">
        <f t="shared" si="2"/>
        <v>7</v>
      </c>
      <c r="J24" s="31">
        <f t="shared" si="3"/>
        <v>1</v>
      </c>
      <c r="K24" s="31">
        <f t="shared" si="4"/>
        <v>8</v>
      </c>
    </row>
    <row r="25" spans="1:11" ht="25.5">
      <c r="A25" s="14" t="s">
        <v>82</v>
      </c>
      <c r="B25" s="74" t="s">
        <v>259</v>
      </c>
      <c r="C25" s="43">
        <v>68</v>
      </c>
      <c r="D25" s="43">
        <v>5</v>
      </c>
      <c r="E25" s="31">
        <f t="shared" si="0"/>
        <v>73</v>
      </c>
      <c r="F25" s="43">
        <v>60</v>
      </c>
      <c r="G25" s="43">
        <v>5</v>
      </c>
      <c r="H25" s="31">
        <f t="shared" si="1"/>
        <v>65</v>
      </c>
      <c r="I25" s="31">
        <f t="shared" si="2"/>
        <v>8</v>
      </c>
      <c r="J25" s="31">
        <f t="shared" si="3"/>
        <v>0</v>
      </c>
      <c r="K25" s="31">
        <f t="shared" si="4"/>
        <v>8</v>
      </c>
    </row>
    <row r="26" spans="1:11" ht="15">
      <c r="A26" s="14" t="s">
        <v>83</v>
      </c>
      <c r="B26" s="74" t="s">
        <v>260</v>
      </c>
      <c r="C26" s="43">
        <v>11</v>
      </c>
      <c r="D26" s="43">
        <v>61</v>
      </c>
      <c r="E26" s="31">
        <f t="shared" si="0"/>
        <v>72</v>
      </c>
      <c r="F26" s="43">
        <v>10</v>
      </c>
      <c r="G26" s="43">
        <v>52</v>
      </c>
      <c r="H26" s="31">
        <f t="shared" si="1"/>
        <v>62</v>
      </c>
      <c r="I26" s="31">
        <f t="shared" si="2"/>
        <v>1</v>
      </c>
      <c r="J26" s="31">
        <f t="shared" si="3"/>
        <v>9</v>
      </c>
      <c r="K26" s="31">
        <f t="shared" si="4"/>
        <v>10</v>
      </c>
    </row>
    <row r="27" spans="1:11" ht="15">
      <c r="A27" s="14" t="s">
        <v>84</v>
      </c>
      <c r="B27" s="74" t="s">
        <v>261</v>
      </c>
      <c r="C27" s="43">
        <v>65</v>
      </c>
      <c r="D27" s="43">
        <v>6</v>
      </c>
      <c r="E27" s="31">
        <f t="shared" si="0"/>
        <v>71</v>
      </c>
      <c r="F27" s="43">
        <v>46</v>
      </c>
      <c r="G27" s="43">
        <v>6</v>
      </c>
      <c r="H27" s="31">
        <f t="shared" si="1"/>
        <v>52</v>
      </c>
      <c r="I27" s="31">
        <f t="shared" si="2"/>
        <v>19</v>
      </c>
      <c r="J27" s="31">
        <f t="shared" si="3"/>
        <v>0</v>
      </c>
      <c r="K27" s="31">
        <f t="shared" si="4"/>
        <v>19</v>
      </c>
    </row>
    <row r="28" spans="1:11" ht="25.5">
      <c r="A28" s="14" t="s">
        <v>85</v>
      </c>
      <c r="B28" s="74" t="s">
        <v>262</v>
      </c>
      <c r="C28" s="43">
        <v>67</v>
      </c>
      <c r="D28" s="43">
        <v>3</v>
      </c>
      <c r="E28" s="31">
        <f t="shared" si="0"/>
        <v>70</v>
      </c>
      <c r="F28" s="43">
        <v>56</v>
      </c>
      <c r="G28" s="43">
        <v>3</v>
      </c>
      <c r="H28" s="31">
        <f t="shared" si="1"/>
        <v>59</v>
      </c>
      <c r="I28" s="31">
        <f t="shared" si="2"/>
        <v>11</v>
      </c>
      <c r="J28" s="31">
        <f t="shared" si="3"/>
        <v>0</v>
      </c>
      <c r="K28" s="31">
        <f t="shared" si="4"/>
        <v>11</v>
      </c>
    </row>
    <row r="29" spans="1:11" ht="15">
      <c r="A29" s="14" t="s">
        <v>86</v>
      </c>
      <c r="B29" s="74" t="s">
        <v>263</v>
      </c>
      <c r="C29" s="43">
        <v>8</v>
      </c>
      <c r="D29" s="43">
        <v>61</v>
      </c>
      <c r="E29" s="31">
        <f t="shared" si="0"/>
        <v>69</v>
      </c>
      <c r="F29" s="43">
        <v>7</v>
      </c>
      <c r="G29" s="43">
        <v>57</v>
      </c>
      <c r="H29" s="31">
        <f t="shared" si="1"/>
        <v>64</v>
      </c>
      <c r="I29" s="31">
        <f t="shared" si="2"/>
        <v>1</v>
      </c>
      <c r="J29" s="31">
        <f t="shared" si="3"/>
        <v>4</v>
      </c>
      <c r="K29" s="31">
        <f t="shared" si="4"/>
        <v>5</v>
      </c>
    </row>
    <row r="30" spans="1:11" ht="15">
      <c r="A30" s="14" t="s">
        <v>87</v>
      </c>
      <c r="B30" s="74" t="s">
        <v>264</v>
      </c>
      <c r="C30" s="43">
        <v>46</v>
      </c>
      <c r="D30" s="43">
        <v>18</v>
      </c>
      <c r="E30" s="31">
        <f t="shared" si="0"/>
        <v>64</v>
      </c>
      <c r="F30" s="43">
        <v>45</v>
      </c>
      <c r="G30" s="43">
        <v>9</v>
      </c>
      <c r="H30" s="31">
        <f t="shared" si="1"/>
        <v>54</v>
      </c>
      <c r="I30" s="31">
        <f t="shared" si="2"/>
        <v>1</v>
      </c>
      <c r="J30" s="31">
        <f t="shared" si="3"/>
        <v>9</v>
      </c>
      <c r="K30" s="31">
        <f t="shared" si="4"/>
        <v>10</v>
      </c>
    </row>
    <row r="31" spans="1:11" ht="15">
      <c r="A31" s="14" t="s">
        <v>88</v>
      </c>
      <c r="B31" s="74" t="s">
        <v>265</v>
      </c>
      <c r="C31" s="43">
        <v>55</v>
      </c>
      <c r="D31" s="43">
        <v>7</v>
      </c>
      <c r="E31" s="31">
        <f t="shared" si="0"/>
        <v>62</v>
      </c>
      <c r="F31" s="43">
        <v>39</v>
      </c>
      <c r="G31" s="43">
        <v>7</v>
      </c>
      <c r="H31" s="31">
        <f t="shared" si="1"/>
        <v>46</v>
      </c>
      <c r="I31" s="31">
        <f t="shared" si="2"/>
        <v>16</v>
      </c>
      <c r="J31" s="31">
        <f t="shared" si="3"/>
        <v>0</v>
      </c>
      <c r="K31" s="31">
        <f t="shared" si="4"/>
        <v>16</v>
      </c>
    </row>
    <row r="32" spans="1:11" ht="15">
      <c r="A32" s="14" t="s">
        <v>89</v>
      </c>
      <c r="B32" s="74" t="s">
        <v>266</v>
      </c>
      <c r="C32" s="43">
        <v>49</v>
      </c>
      <c r="D32" s="43">
        <v>12</v>
      </c>
      <c r="E32" s="31">
        <f t="shared" si="0"/>
        <v>61</v>
      </c>
      <c r="F32" s="43">
        <v>26</v>
      </c>
      <c r="G32" s="43">
        <v>7</v>
      </c>
      <c r="H32" s="31">
        <f t="shared" si="1"/>
        <v>33</v>
      </c>
      <c r="I32" s="31">
        <f t="shared" si="2"/>
        <v>23</v>
      </c>
      <c r="J32" s="31">
        <f t="shared" si="3"/>
        <v>5</v>
      </c>
      <c r="K32" s="31">
        <f t="shared" si="4"/>
        <v>28</v>
      </c>
    </row>
    <row r="33" spans="1:11" ht="25.5">
      <c r="A33" s="14" t="s">
        <v>90</v>
      </c>
      <c r="B33" s="74" t="s">
        <v>267</v>
      </c>
      <c r="C33" s="43">
        <v>51</v>
      </c>
      <c r="D33" s="43">
        <v>10</v>
      </c>
      <c r="E33" s="31">
        <f t="shared" si="0"/>
        <v>61</v>
      </c>
      <c r="F33" s="43">
        <v>37</v>
      </c>
      <c r="G33" s="43">
        <v>9</v>
      </c>
      <c r="H33" s="31">
        <f t="shared" si="1"/>
        <v>46</v>
      </c>
      <c r="I33" s="31">
        <f t="shared" si="2"/>
        <v>14</v>
      </c>
      <c r="J33" s="31">
        <f t="shared" si="3"/>
        <v>1</v>
      </c>
      <c r="K33" s="31">
        <f t="shared" si="4"/>
        <v>15</v>
      </c>
    </row>
    <row r="34" spans="1:11" ht="15">
      <c r="A34" s="14" t="s">
        <v>91</v>
      </c>
      <c r="B34" s="74" t="s">
        <v>268</v>
      </c>
      <c r="C34" s="43">
        <v>18</v>
      </c>
      <c r="D34" s="43">
        <v>37</v>
      </c>
      <c r="E34" s="31">
        <f t="shared" si="0"/>
        <v>55</v>
      </c>
      <c r="F34" s="43">
        <v>18</v>
      </c>
      <c r="G34" s="43">
        <v>33</v>
      </c>
      <c r="H34" s="31">
        <f t="shared" si="1"/>
        <v>51</v>
      </c>
      <c r="I34" s="31">
        <f t="shared" si="2"/>
        <v>0</v>
      </c>
      <c r="J34" s="31">
        <f t="shared" si="3"/>
        <v>4</v>
      </c>
      <c r="K34" s="31">
        <f t="shared" si="4"/>
        <v>4</v>
      </c>
    </row>
    <row r="35" spans="1:11" ht="15">
      <c r="A35" s="14" t="s">
        <v>92</v>
      </c>
      <c r="B35" s="74" t="s">
        <v>269</v>
      </c>
      <c r="C35" s="43">
        <v>22</v>
      </c>
      <c r="D35" s="43">
        <v>24</v>
      </c>
      <c r="E35" s="31">
        <f t="shared" si="0"/>
        <v>46</v>
      </c>
      <c r="F35" s="43">
        <v>19</v>
      </c>
      <c r="G35" s="43">
        <v>23</v>
      </c>
      <c r="H35" s="31">
        <f t="shared" si="1"/>
        <v>42</v>
      </c>
      <c r="I35" s="31">
        <f t="shared" si="2"/>
        <v>3</v>
      </c>
      <c r="J35" s="31">
        <f t="shared" si="3"/>
        <v>1</v>
      </c>
      <c r="K35" s="31">
        <f t="shared" si="4"/>
        <v>4</v>
      </c>
    </row>
    <row r="36" spans="1:11" ht="15">
      <c r="A36" s="14" t="s">
        <v>93</v>
      </c>
      <c r="B36" s="74" t="s">
        <v>270</v>
      </c>
      <c r="C36" s="43">
        <v>15</v>
      </c>
      <c r="D36" s="43">
        <v>30</v>
      </c>
      <c r="E36" s="31">
        <f t="shared" si="0"/>
        <v>45</v>
      </c>
      <c r="F36" s="43">
        <v>14</v>
      </c>
      <c r="G36" s="43">
        <v>29</v>
      </c>
      <c r="H36" s="31">
        <f t="shared" si="1"/>
        <v>43</v>
      </c>
      <c r="I36" s="31">
        <f t="shared" si="2"/>
        <v>1</v>
      </c>
      <c r="J36" s="31">
        <f t="shared" si="3"/>
        <v>1</v>
      </c>
      <c r="K36" s="31">
        <f t="shared" si="4"/>
        <v>2</v>
      </c>
    </row>
    <row r="37" spans="1:11" ht="25.5">
      <c r="A37" s="14" t="s">
        <v>94</v>
      </c>
      <c r="B37" s="74" t="s">
        <v>271</v>
      </c>
      <c r="C37" s="43">
        <v>19</v>
      </c>
      <c r="D37" s="43">
        <v>25</v>
      </c>
      <c r="E37" s="31">
        <f t="shared" si="0"/>
        <v>44</v>
      </c>
      <c r="F37" s="43">
        <v>19</v>
      </c>
      <c r="G37" s="43">
        <v>24</v>
      </c>
      <c r="H37" s="31">
        <f t="shared" si="1"/>
        <v>43</v>
      </c>
      <c r="I37" s="31">
        <f t="shared" si="2"/>
        <v>0</v>
      </c>
      <c r="J37" s="31">
        <f t="shared" si="3"/>
        <v>1</v>
      </c>
      <c r="K37" s="31">
        <f t="shared" si="4"/>
        <v>1</v>
      </c>
    </row>
    <row r="38" spans="1:11" ht="25.5">
      <c r="A38" s="14" t="s">
        <v>95</v>
      </c>
      <c r="B38" s="74" t="s">
        <v>272</v>
      </c>
      <c r="C38" s="43">
        <v>36</v>
      </c>
      <c r="D38" s="43">
        <v>8</v>
      </c>
      <c r="E38" s="31">
        <f t="shared" si="0"/>
        <v>44</v>
      </c>
      <c r="F38" s="43">
        <v>36</v>
      </c>
      <c r="G38" s="43">
        <v>8</v>
      </c>
      <c r="H38" s="31">
        <f t="shared" si="1"/>
        <v>44</v>
      </c>
      <c r="I38" s="31">
        <f t="shared" si="2"/>
        <v>0</v>
      </c>
      <c r="J38" s="31">
        <f t="shared" si="3"/>
        <v>0</v>
      </c>
      <c r="K38" s="31">
        <f t="shared" si="4"/>
        <v>0</v>
      </c>
    </row>
    <row r="39" spans="1:11" ht="15">
      <c r="A39" s="14" t="s">
        <v>96</v>
      </c>
      <c r="B39" s="74" t="s">
        <v>273</v>
      </c>
      <c r="C39" s="43">
        <v>1</v>
      </c>
      <c r="D39" s="43">
        <v>42</v>
      </c>
      <c r="E39" s="31">
        <f t="shared" si="0"/>
        <v>43</v>
      </c>
      <c r="F39" s="43">
        <v>1</v>
      </c>
      <c r="G39" s="43">
        <v>30</v>
      </c>
      <c r="H39" s="31">
        <f t="shared" si="1"/>
        <v>31</v>
      </c>
      <c r="I39" s="31">
        <f t="shared" si="2"/>
        <v>0</v>
      </c>
      <c r="J39" s="31">
        <f t="shared" si="3"/>
        <v>12</v>
      </c>
      <c r="K39" s="31">
        <f t="shared" si="4"/>
        <v>12</v>
      </c>
    </row>
    <row r="40" spans="1:11" ht="25.5">
      <c r="A40" s="14" t="s">
        <v>97</v>
      </c>
      <c r="B40" s="74" t="s">
        <v>274</v>
      </c>
      <c r="C40" s="43">
        <v>8</v>
      </c>
      <c r="D40" s="43">
        <v>33</v>
      </c>
      <c r="E40" s="31">
        <f t="shared" si="0"/>
        <v>41</v>
      </c>
      <c r="F40" s="43">
        <v>5</v>
      </c>
      <c r="G40" s="43">
        <v>27</v>
      </c>
      <c r="H40" s="31">
        <f t="shared" si="1"/>
        <v>32</v>
      </c>
      <c r="I40" s="31">
        <f t="shared" si="2"/>
        <v>3</v>
      </c>
      <c r="J40" s="31">
        <f t="shared" si="3"/>
        <v>6</v>
      </c>
      <c r="K40" s="31">
        <f t="shared" si="4"/>
        <v>9</v>
      </c>
    </row>
    <row r="41" spans="1:11" ht="15">
      <c r="A41" s="14" t="s">
        <v>98</v>
      </c>
      <c r="B41" s="74" t="s">
        <v>275</v>
      </c>
      <c r="C41" s="43">
        <v>37</v>
      </c>
      <c r="D41" s="43">
        <v>2</v>
      </c>
      <c r="E41" s="31">
        <f t="shared" si="0"/>
        <v>39</v>
      </c>
      <c r="F41" s="43">
        <v>36</v>
      </c>
      <c r="G41" s="43">
        <v>2</v>
      </c>
      <c r="H41" s="31">
        <f t="shared" si="1"/>
        <v>38</v>
      </c>
      <c r="I41" s="31">
        <f t="shared" si="2"/>
        <v>1</v>
      </c>
      <c r="J41" s="31">
        <f t="shared" si="3"/>
        <v>0</v>
      </c>
      <c r="K41" s="31">
        <f t="shared" si="4"/>
        <v>1</v>
      </c>
    </row>
    <row r="42" spans="1:11" ht="15">
      <c r="A42" s="14" t="s">
        <v>99</v>
      </c>
      <c r="B42" s="74" t="s">
        <v>276</v>
      </c>
      <c r="C42" s="43">
        <v>12</v>
      </c>
      <c r="D42" s="43">
        <v>26</v>
      </c>
      <c r="E42" s="31">
        <f t="shared" si="0"/>
        <v>38</v>
      </c>
      <c r="F42" s="43">
        <v>9</v>
      </c>
      <c r="G42" s="43">
        <v>22</v>
      </c>
      <c r="H42" s="31">
        <f t="shared" si="1"/>
        <v>31</v>
      </c>
      <c r="I42" s="31">
        <f t="shared" si="2"/>
        <v>3</v>
      </c>
      <c r="J42" s="31">
        <f t="shared" si="3"/>
        <v>4</v>
      </c>
      <c r="K42" s="31">
        <f t="shared" si="4"/>
        <v>7</v>
      </c>
    </row>
    <row r="43" spans="1:11" ht="25.5">
      <c r="A43" s="14" t="s">
        <v>100</v>
      </c>
      <c r="B43" s="74" t="s">
        <v>277</v>
      </c>
      <c r="C43" s="43">
        <v>33</v>
      </c>
      <c r="D43" s="43">
        <v>4</v>
      </c>
      <c r="E43" s="31">
        <f t="shared" si="0"/>
        <v>37</v>
      </c>
      <c r="F43" s="43">
        <v>33</v>
      </c>
      <c r="G43" s="43">
        <v>4</v>
      </c>
      <c r="H43" s="31">
        <f t="shared" si="1"/>
        <v>37</v>
      </c>
      <c r="I43" s="31">
        <f t="shared" si="2"/>
        <v>0</v>
      </c>
      <c r="J43" s="31">
        <f t="shared" si="3"/>
        <v>0</v>
      </c>
      <c r="K43" s="31">
        <f t="shared" si="4"/>
        <v>0</v>
      </c>
    </row>
    <row r="44" spans="1:11" ht="25.5">
      <c r="A44" s="14" t="s">
        <v>101</v>
      </c>
      <c r="B44" s="74" t="s">
        <v>278</v>
      </c>
      <c r="C44" s="43">
        <v>7</v>
      </c>
      <c r="D44" s="43">
        <v>29</v>
      </c>
      <c r="E44" s="31">
        <f t="shared" si="0"/>
        <v>36</v>
      </c>
      <c r="F44" s="43">
        <v>4</v>
      </c>
      <c r="G44" s="43">
        <v>25</v>
      </c>
      <c r="H44" s="31">
        <f t="shared" si="1"/>
        <v>29</v>
      </c>
      <c r="I44" s="31">
        <f t="shared" si="2"/>
        <v>3</v>
      </c>
      <c r="J44" s="31">
        <f t="shared" si="3"/>
        <v>4</v>
      </c>
      <c r="K44" s="31">
        <f t="shared" si="4"/>
        <v>7</v>
      </c>
    </row>
    <row r="45" spans="1:11" ht="15">
      <c r="A45" s="14" t="s">
        <v>102</v>
      </c>
      <c r="B45" s="74" t="s">
        <v>279</v>
      </c>
      <c r="C45" s="43">
        <v>34</v>
      </c>
      <c r="D45" s="43">
        <v>2</v>
      </c>
      <c r="E45" s="31">
        <f t="shared" si="0"/>
        <v>36</v>
      </c>
      <c r="F45" s="43">
        <v>27</v>
      </c>
      <c r="G45" s="43">
        <v>2</v>
      </c>
      <c r="H45" s="31">
        <f t="shared" si="1"/>
        <v>29</v>
      </c>
      <c r="I45" s="31">
        <f t="shared" si="2"/>
        <v>7</v>
      </c>
      <c r="J45" s="31">
        <f t="shared" si="3"/>
        <v>0</v>
      </c>
      <c r="K45" s="31">
        <f t="shared" si="4"/>
        <v>7</v>
      </c>
    </row>
    <row r="46" spans="1:11" ht="25.5">
      <c r="A46" s="14" t="s">
        <v>103</v>
      </c>
      <c r="B46" s="74" t="s">
        <v>280</v>
      </c>
      <c r="C46" s="43">
        <v>32</v>
      </c>
      <c r="D46" s="43"/>
      <c r="E46" s="31">
        <f t="shared" si="0"/>
        <v>32</v>
      </c>
      <c r="F46" s="43">
        <v>32</v>
      </c>
      <c r="G46" s="43"/>
      <c r="H46" s="31">
        <f t="shared" si="1"/>
        <v>32</v>
      </c>
      <c r="I46" s="31">
        <f t="shared" si="2"/>
        <v>0</v>
      </c>
      <c r="J46" s="31">
        <f t="shared" si="3"/>
        <v>0</v>
      </c>
      <c r="K46" s="31">
        <f t="shared" si="4"/>
        <v>0</v>
      </c>
    </row>
    <row r="47" spans="1:11" ht="15">
      <c r="A47" s="14" t="s">
        <v>104</v>
      </c>
      <c r="B47" s="74" t="s">
        <v>281</v>
      </c>
      <c r="C47" s="43">
        <v>30</v>
      </c>
      <c r="D47" s="43"/>
      <c r="E47" s="31">
        <f t="shared" si="0"/>
        <v>30</v>
      </c>
      <c r="F47" s="43">
        <v>25</v>
      </c>
      <c r="G47" s="43"/>
      <c r="H47" s="31">
        <f t="shared" si="1"/>
        <v>25</v>
      </c>
      <c r="I47" s="31">
        <f t="shared" si="2"/>
        <v>5</v>
      </c>
      <c r="J47" s="31">
        <f t="shared" si="3"/>
        <v>0</v>
      </c>
      <c r="K47" s="31">
        <f t="shared" si="4"/>
        <v>5</v>
      </c>
    </row>
    <row r="48" spans="1:11" ht="15">
      <c r="A48" s="14" t="s">
        <v>105</v>
      </c>
      <c r="B48" s="74" t="s">
        <v>282</v>
      </c>
      <c r="C48" s="43">
        <v>5</v>
      </c>
      <c r="D48" s="43">
        <v>23</v>
      </c>
      <c r="E48" s="31">
        <f t="shared" si="0"/>
        <v>28</v>
      </c>
      <c r="F48" s="43">
        <v>5</v>
      </c>
      <c r="G48" s="43">
        <v>20</v>
      </c>
      <c r="H48" s="31">
        <f t="shared" si="1"/>
        <v>25</v>
      </c>
      <c r="I48" s="31">
        <f t="shared" si="2"/>
        <v>0</v>
      </c>
      <c r="J48" s="31">
        <f t="shared" si="3"/>
        <v>3</v>
      </c>
      <c r="K48" s="31">
        <f t="shared" si="4"/>
        <v>3</v>
      </c>
    </row>
    <row r="49" spans="1:11" ht="15.75">
      <c r="A49" s="113" t="s">
        <v>5</v>
      </c>
      <c r="B49" s="114"/>
      <c r="C49" s="17">
        <f>SUM(C9:C48)</f>
        <v>5035</v>
      </c>
      <c r="D49" s="17">
        <f aca="true" t="shared" si="5" ref="D49:K49">SUM(D9:D48)</f>
        <v>3928</v>
      </c>
      <c r="E49" s="17">
        <f t="shared" si="5"/>
        <v>8963</v>
      </c>
      <c r="F49" s="17">
        <f t="shared" si="5"/>
        <v>3683</v>
      </c>
      <c r="G49" s="17">
        <f t="shared" si="5"/>
        <v>2844</v>
      </c>
      <c r="H49" s="17">
        <f t="shared" si="5"/>
        <v>6527</v>
      </c>
      <c r="I49" s="17">
        <f t="shared" si="5"/>
        <v>1352</v>
      </c>
      <c r="J49" s="17">
        <f t="shared" si="5"/>
        <v>1084</v>
      </c>
      <c r="K49" s="17">
        <f t="shared" si="5"/>
        <v>2436</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104" t="s">
        <v>225</v>
      </c>
      <c r="B3" s="104"/>
      <c r="C3" s="104"/>
      <c r="D3" s="104"/>
      <c r="E3" s="104"/>
      <c r="F3" s="104"/>
      <c r="G3" s="104"/>
      <c r="H3" s="104"/>
      <c r="I3" s="104"/>
    </row>
    <row r="4" ht="15.75">
      <c r="A4" s="12"/>
    </row>
    <row r="5" ht="15.75">
      <c r="A5" s="12"/>
    </row>
    <row r="7" spans="1:24" ht="15">
      <c r="A7" s="112" t="s">
        <v>206</v>
      </c>
      <c r="B7" s="112"/>
      <c r="C7" s="112"/>
      <c r="D7" s="112"/>
      <c r="E7" s="112"/>
      <c r="F7" s="112"/>
      <c r="G7" s="112"/>
      <c r="H7" s="112"/>
      <c r="I7" s="112"/>
      <c r="J7" s="112"/>
      <c r="K7" s="112"/>
      <c r="L7" s="112"/>
      <c r="M7" s="112"/>
      <c r="N7" s="112"/>
      <c r="O7" s="112"/>
      <c r="P7" s="112"/>
      <c r="Q7" s="112"/>
      <c r="R7" s="112"/>
      <c r="S7" s="112"/>
      <c r="T7" s="112"/>
      <c r="U7" s="112"/>
      <c r="V7" s="112"/>
      <c r="W7" s="112"/>
      <c r="X7" s="112"/>
    </row>
    <row r="8" spans="1:24" ht="15">
      <c r="A8" s="115" t="s">
        <v>64</v>
      </c>
      <c r="B8" s="115" t="s">
        <v>106</v>
      </c>
      <c r="C8" s="106" t="s">
        <v>34</v>
      </c>
      <c r="D8" s="106"/>
      <c r="E8" s="106" t="s">
        <v>35</v>
      </c>
      <c r="F8" s="106"/>
      <c r="G8" s="106" t="s">
        <v>36</v>
      </c>
      <c r="H8" s="106"/>
      <c r="I8" s="106" t="s">
        <v>37</v>
      </c>
      <c r="J8" s="106"/>
      <c r="K8" s="106" t="s">
        <v>38</v>
      </c>
      <c r="L8" s="106"/>
      <c r="M8" s="106" t="s">
        <v>39</v>
      </c>
      <c r="N8" s="106"/>
      <c r="O8" s="106" t="s">
        <v>40</v>
      </c>
      <c r="P8" s="106"/>
      <c r="Q8" s="106" t="s">
        <v>41</v>
      </c>
      <c r="R8" s="106"/>
      <c r="S8" s="106" t="s">
        <v>107</v>
      </c>
      <c r="T8" s="106"/>
      <c r="U8" s="106" t="s">
        <v>108</v>
      </c>
      <c r="V8" s="106"/>
      <c r="W8" s="106" t="s">
        <v>5</v>
      </c>
      <c r="X8" s="106"/>
    </row>
    <row r="9" spans="1:24" ht="15">
      <c r="A9" s="116"/>
      <c r="B9" s="116"/>
      <c r="C9" s="26" t="s">
        <v>147</v>
      </c>
      <c r="D9" s="10" t="s">
        <v>3</v>
      </c>
      <c r="E9" s="26" t="s">
        <v>147</v>
      </c>
      <c r="F9" s="10" t="s">
        <v>3</v>
      </c>
      <c r="G9" s="26" t="s">
        <v>147</v>
      </c>
      <c r="H9" s="10" t="s">
        <v>3</v>
      </c>
      <c r="I9" s="26" t="s">
        <v>147</v>
      </c>
      <c r="J9" s="10" t="s">
        <v>3</v>
      </c>
      <c r="K9" s="26" t="s">
        <v>147</v>
      </c>
      <c r="L9" s="10" t="s">
        <v>3</v>
      </c>
      <c r="M9" s="26" t="s">
        <v>147</v>
      </c>
      <c r="N9" s="10" t="s">
        <v>3</v>
      </c>
      <c r="O9" s="26" t="s">
        <v>147</v>
      </c>
      <c r="P9" s="10" t="s">
        <v>3</v>
      </c>
      <c r="Q9" s="26" t="s">
        <v>147</v>
      </c>
      <c r="R9" s="10" t="s">
        <v>3</v>
      </c>
      <c r="S9" s="26" t="s">
        <v>147</v>
      </c>
      <c r="T9" s="10" t="s">
        <v>3</v>
      </c>
      <c r="U9" s="26" t="s">
        <v>147</v>
      </c>
      <c r="V9" s="10" t="s">
        <v>3</v>
      </c>
      <c r="W9" s="26" t="s">
        <v>147</v>
      </c>
      <c r="X9" s="10" t="s">
        <v>3</v>
      </c>
    </row>
    <row r="10" spans="1:24" ht="12.75" customHeight="1">
      <c r="A10" s="14" t="s">
        <v>66</v>
      </c>
      <c r="B10" s="22" t="str">
        <f>'Contratos-Personas por Sectores'!B9</f>
        <v>Peones agrícolas (excepto en huertas, invernaderos, viveros y jardines)</v>
      </c>
      <c r="C10" s="21">
        <v>80</v>
      </c>
      <c r="D10" s="21">
        <v>28</v>
      </c>
      <c r="E10" s="21">
        <v>269</v>
      </c>
      <c r="F10" s="21">
        <v>128</v>
      </c>
      <c r="G10" s="21">
        <v>225</v>
      </c>
      <c r="H10" s="21">
        <v>127</v>
      </c>
      <c r="I10" s="21">
        <v>160</v>
      </c>
      <c r="J10" s="21">
        <v>78</v>
      </c>
      <c r="K10" s="21">
        <v>129</v>
      </c>
      <c r="L10" s="21">
        <v>84</v>
      </c>
      <c r="M10" s="21">
        <v>135</v>
      </c>
      <c r="N10" s="21">
        <v>112</v>
      </c>
      <c r="O10" s="21">
        <v>151</v>
      </c>
      <c r="P10" s="21">
        <v>96</v>
      </c>
      <c r="Q10" s="21">
        <v>128</v>
      </c>
      <c r="R10" s="21">
        <v>64</v>
      </c>
      <c r="S10" s="21">
        <v>92</v>
      </c>
      <c r="T10" s="21">
        <v>20</v>
      </c>
      <c r="U10" s="21">
        <v>33</v>
      </c>
      <c r="V10" s="21">
        <v>9</v>
      </c>
      <c r="W10" s="31">
        <f>C10+E10+G10+I10+K10+M10+O10+Q10+S10+U10</f>
        <v>1402</v>
      </c>
      <c r="X10" s="31">
        <f>D10+F10+H10+J10+L10+N10+P10+R10+T10+V10</f>
        <v>746</v>
      </c>
    </row>
    <row r="11" spans="1:24" ht="15">
      <c r="A11" s="14" t="s">
        <v>67</v>
      </c>
      <c r="B11" s="22" t="str">
        <f>'Contratos-Personas por Sectores'!B10</f>
        <v>Camareros asalariados</v>
      </c>
      <c r="C11" s="21">
        <v>16</v>
      </c>
      <c r="D11" s="21">
        <v>8</v>
      </c>
      <c r="E11" s="21">
        <v>118</v>
      </c>
      <c r="F11" s="21">
        <v>107</v>
      </c>
      <c r="G11" s="21">
        <v>115</v>
      </c>
      <c r="H11" s="21">
        <v>104</v>
      </c>
      <c r="I11" s="21">
        <v>97</v>
      </c>
      <c r="J11" s="21">
        <v>77</v>
      </c>
      <c r="K11" s="21">
        <v>87</v>
      </c>
      <c r="L11" s="21">
        <v>53</v>
      </c>
      <c r="M11" s="21">
        <v>73</v>
      </c>
      <c r="N11" s="21">
        <v>58</v>
      </c>
      <c r="O11" s="21">
        <v>57</v>
      </c>
      <c r="P11" s="21">
        <v>41</v>
      </c>
      <c r="Q11" s="21">
        <v>36</v>
      </c>
      <c r="R11" s="21">
        <v>23</v>
      </c>
      <c r="S11" s="21">
        <v>30</v>
      </c>
      <c r="T11" s="21">
        <v>4</v>
      </c>
      <c r="U11" s="21">
        <v>11</v>
      </c>
      <c r="V11" s="21">
        <v>3</v>
      </c>
      <c r="W11" s="31">
        <f aca="true" t="shared" si="0" ref="W11:W49">C11+E11+G11+I11+K11+M11+O11+Q11+S11+U11</f>
        <v>640</v>
      </c>
      <c r="X11" s="31">
        <f aca="true" t="shared" si="1" ref="X11:X49">D11+F11+H11+J11+L11+N11+P11+R11+T11+V11</f>
        <v>478</v>
      </c>
    </row>
    <row r="12" spans="1:24" ht="12.75" customHeight="1">
      <c r="A12" s="14" t="s">
        <v>68</v>
      </c>
      <c r="B12" s="22" t="str">
        <f>'Contratos-Personas por Sectores'!B11</f>
        <v>Personal de limpieza de oficinas, hoteles y otros establecimientos similares</v>
      </c>
      <c r="C12" s="21"/>
      <c r="D12" s="21">
        <v>3</v>
      </c>
      <c r="E12" s="21">
        <v>6</v>
      </c>
      <c r="F12" s="21">
        <v>13</v>
      </c>
      <c r="G12" s="21">
        <v>15</v>
      </c>
      <c r="H12" s="21">
        <v>38</v>
      </c>
      <c r="I12" s="21">
        <v>7</v>
      </c>
      <c r="J12" s="21">
        <v>39</v>
      </c>
      <c r="K12" s="21">
        <v>10</v>
      </c>
      <c r="L12" s="21">
        <v>21</v>
      </c>
      <c r="M12" s="21">
        <v>9</v>
      </c>
      <c r="N12" s="21">
        <v>43</v>
      </c>
      <c r="O12" s="21">
        <v>5</v>
      </c>
      <c r="P12" s="21">
        <v>49</v>
      </c>
      <c r="Q12" s="21">
        <v>5</v>
      </c>
      <c r="R12" s="21">
        <v>33</v>
      </c>
      <c r="S12" s="21">
        <v>4</v>
      </c>
      <c r="T12" s="21">
        <v>20</v>
      </c>
      <c r="U12" s="21">
        <v>1</v>
      </c>
      <c r="V12" s="21">
        <v>4</v>
      </c>
      <c r="W12" s="31">
        <f t="shared" si="0"/>
        <v>62</v>
      </c>
      <c r="X12" s="31">
        <f t="shared" si="1"/>
        <v>263</v>
      </c>
    </row>
    <row r="13" spans="1:24" ht="12.75" customHeight="1">
      <c r="A13" s="14" t="s">
        <v>69</v>
      </c>
      <c r="B13" s="22" t="str">
        <f>'Contratos-Personas por Sectores'!B12</f>
        <v>Vendedores en tiendas y almacenes</v>
      </c>
      <c r="C13" s="21">
        <v>9</v>
      </c>
      <c r="D13" s="21">
        <v>7</v>
      </c>
      <c r="E13" s="21">
        <v>25</v>
      </c>
      <c r="F13" s="21">
        <v>63</v>
      </c>
      <c r="G13" s="21">
        <v>37</v>
      </c>
      <c r="H13" s="21">
        <v>74</v>
      </c>
      <c r="I13" s="21">
        <v>16</v>
      </c>
      <c r="J13" s="21">
        <v>44</v>
      </c>
      <c r="K13" s="21">
        <v>11</v>
      </c>
      <c r="L13" s="21">
        <v>12</v>
      </c>
      <c r="M13" s="21">
        <v>4</v>
      </c>
      <c r="N13" s="21">
        <v>20</v>
      </c>
      <c r="O13" s="21">
        <v>3</v>
      </c>
      <c r="P13" s="21">
        <v>12</v>
      </c>
      <c r="Q13" s="21">
        <v>2</v>
      </c>
      <c r="R13" s="21">
        <v>3</v>
      </c>
      <c r="S13" s="21">
        <v>4</v>
      </c>
      <c r="T13" s="21"/>
      <c r="U13" s="21"/>
      <c r="V13" s="21">
        <v>1</v>
      </c>
      <c r="W13" s="31">
        <f t="shared" si="0"/>
        <v>111</v>
      </c>
      <c r="X13" s="31">
        <f t="shared" si="1"/>
        <v>236</v>
      </c>
    </row>
    <row r="14" spans="1:24" ht="15">
      <c r="A14" s="14" t="s">
        <v>70</v>
      </c>
      <c r="B14" s="22" t="str">
        <f>'Contratos-Personas por Sectores'!B13</f>
        <v>Ayudantes de cocina</v>
      </c>
      <c r="C14" s="21">
        <v>3</v>
      </c>
      <c r="D14" s="21">
        <v>5</v>
      </c>
      <c r="E14" s="21">
        <v>12</v>
      </c>
      <c r="F14" s="21">
        <v>14</v>
      </c>
      <c r="G14" s="21">
        <v>12</v>
      </c>
      <c r="H14" s="21">
        <v>15</v>
      </c>
      <c r="I14" s="21">
        <v>8</v>
      </c>
      <c r="J14" s="21">
        <v>16</v>
      </c>
      <c r="K14" s="21">
        <v>12</v>
      </c>
      <c r="L14" s="21">
        <v>16</v>
      </c>
      <c r="M14" s="21">
        <v>7</v>
      </c>
      <c r="N14" s="21">
        <v>13</v>
      </c>
      <c r="O14" s="21">
        <v>4</v>
      </c>
      <c r="P14" s="21">
        <v>9</v>
      </c>
      <c r="Q14" s="21">
        <v>3</v>
      </c>
      <c r="R14" s="21">
        <v>6</v>
      </c>
      <c r="S14" s="21">
        <v>2</v>
      </c>
      <c r="T14" s="21">
        <v>5</v>
      </c>
      <c r="U14" s="21">
        <v>2</v>
      </c>
      <c r="V14" s="21">
        <v>3</v>
      </c>
      <c r="W14" s="31">
        <f t="shared" si="0"/>
        <v>65</v>
      </c>
      <c r="X14" s="31">
        <f t="shared" si="1"/>
        <v>102</v>
      </c>
    </row>
    <row r="15" spans="1:24" ht="12.75" customHeight="1">
      <c r="A15" s="14" t="s">
        <v>71</v>
      </c>
      <c r="B15" s="22" t="str">
        <f>'Contratos-Personas por Sectores'!B14</f>
        <v>Monitores de actividades recreativas y de entretenimiento</v>
      </c>
      <c r="C15" s="21">
        <v>4</v>
      </c>
      <c r="D15" s="21">
        <v>7</v>
      </c>
      <c r="E15" s="21">
        <v>27</v>
      </c>
      <c r="F15" s="21">
        <v>39</v>
      </c>
      <c r="G15" s="21">
        <v>17</v>
      </c>
      <c r="H15" s="21">
        <v>52</v>
      </c>
      <c r="I15" s="21">
        <v>9</v>
      </c>
      <c r="J15" s="21">
        <v>17</v>
      </c>
      <c r="K15" s="21">
        <v>3</v>
      </c>
      <c r="L15" s="21">
        <v>10</v>
      </c>
      <c r="M15" s="21">
        <v>5</v>
      </c>
      <c r="N15" s="21">
        <v>7</v>
      </c>
      <c r="O15" s="21">
        <v>3</v>
      </c>
      <c r="P15" s="21">
        <v>5</v>
      </c>
      <c r="Q15" s="21">
        <v>1</v>
      </c>
      <c r="R15" s="21">
        <v>6</v>
      </c>
      <c r="S15" s="21"/>
      <c r="T15" s="21">
        <v>2</v>
      </c>
      <c r="U15" s="21"/>
      <c r="V15" s="21">
        <v>1</v>
      </c>
      <c r="W15" s="31">
        <f t="shared" si="0"/>
        <v>69</v>
      </c>
      <c r="X15" s="31">
        <f t="shared" si="1"/>
        <v>146</v>
      </c>
    </row>
    <row r="16" spans="1:24" ht="25.5">
      <c r="A16" s="14" t="s">
        <v>72</v>
      </c>
      <c r="B16" s="22" t="str">
        <f>'Contratos-Personas por Sectores'!B15</f>
        <v>Empleados de servicios de correos (excepto empleados de mostrador)</v>
      </c>
      <c r="C16" s="21"/>
      <c r="D16" s="21"/>
      <c r="E16" s="21">
        <v>2</v>
      </c>
      <c r="F16" s="21">
        <v>2</v>
      </c>
      <c r="G16" s="21">
        <v>11</v>
      </c>
      <c r="H16" s="21">
        <v>4</v>
      </c>
      <c r="I16" s="21">
        <v>21</v>
      </c>
      <c r="J16" s="21">
        <v>16</v>
      </c>
      <c r="K16" s="21">
        <v>18</v>
      </c>
      <c r="L16" s="21">
        <v>21</v>
      </c>
      <c r="M16" s="21">
        <v>19</v>
      </c>
      <c r="N16" s="21">
        <v>16</v>
      </c>
      <c r="O16" s="21">
        <v>13</v>
      </c>
      <c r="P16" s="21">
        <v>16</v>
      </c>
      <c r="Q16" s="21">
        <v>6</v>
      </c>
      <c r="R16" s="21">
        <v>19</v>
      </c>
      <c r="S16" s="21">
        <v>5</v>
      </c>
      <c r="T16" s="21">
        <v>6</v>
      </c>
      <c r="U16" s="21">
        <v>1</v>
      </c>
      <c r="V16" s="21">
        <v>4</v>
      </c>
      <c r="W16" s="31">
        <f t="shared" si="0"/>
        <v>96</v>
      </c>
      <c r="X16" s="31">
        <f t="shared" si="1"/>
        <v>104</v>
      </c>
    </row>
    <row r="17" spans="1:24" ht="12.75" customHeight="1">
      <c r="A17" s="14" t="s">
        <v>73</v>
      </c>
      <c r="B17" s="22" t="str">
        <f>'Contratos-Personas por Sectores'!B16</f>
        <v>Peones de las industrias manufactureras</v>
      </c>
      <c r="C17" s="21">
        <v>2</v>
      </c>
      <c r="D17" s="21">
        <v>9</v>
      </c>
      <c r="E17" s="21">
        <v>11</v>
      </c>
      <c r="F17" s="21">
        <v>26</v>
      </c>
      <c r="G17" s="21">
        <v>18</v>
      </c>
      <c r="H17" s="21">
        <v>23</v>
      </c>
      <c r="I17" s="21">
        <v>10</v>
      </c>
      <c r="J17" s="21">
        <v>18</v>
      </c>
      <c r="K17" s="21">
        <v>7</v>
      </c>
      <c r="L17" s="21">
        <v>19</v>
      </c>
      <c r="M17" s="21">
        <v>8</v>
      </c>
      <c r="N17" s="21">
        <v>7</v>
      </c>
      <c r="O17" s="21">
        <v>9</v>
      </c>
      <c r="P17" s="21">
        <v>9</v>
      </c>
      <c r="Q17" s="21">
        <v>3</v>
      </c>
      <c r="R17" s="21">
        <v>10</v>
      </c>
      <c r="S17" s="21">
        <v>2</v>
      </c>
      <c r="T17" s="21">
        <v>3</v>
      </c>
      <c r="U17" s="21"/>
      <c r="V17" s="21"/>
      <c r="W17" s="31">
        <f t="shared" si="0"/>
        <v>70</v>
      </c>
      <c r="X17" s="31">
        <f t="shared" si="1"/>
        <v>124</v>
      </c>
    </row>
    <row r="18" spans="1:24" ht="15">
      <c r="A18" s="14" t="s">
        <v>74</v>
      </c>
      <c r="B18" s="22" t="str">
        <f>'Contratos-Personas por Sectores'!B17</f>
        <v>Compositores, músicos y cantantes</v>
      </c>
      <c r="C18" s="21">
        <v>2</v>
      </c>
      <c r="D18" s="21"/>
      <c r="E18" s="21">
        <v>12</v>
      </c>
      <c r="F18" s="21">
        <v>7</v>
      </c>
      <c r="G18" s="21">
        <v>17</v>
      </c>
      <c r="H18" s="21">
        <v>8</v>
      </c>
      <c r="I18" s="21">
        <v>15</v>
      </c>
      <c r="J18" s="21">
        <v>11</v>
      </c>
      <c r="K18" s="21">
        <v>11</v>
      </c>
      <c r="L18" s="21">
        <v>6</v>
      </c>
      <c r="M18" s="21">
        <v>13</v>
      </c>
      <c r="N18" s="21">
        <v>1</v>
      </c>
      <c r="O18" s="21">
        <v>6</v>
      </c>
      <c r="P18" s="21"/>
      <c r="Q18" s="21">
        <v>2</v>
      </c>
      <c r="R18" s="21">
        <v>1</v>
      </c>
      <c r="S18" s="21">
        <v>1</v>
      </c>
      <c r="T18" s="21"/>
      <c r="U18" s="21">
        <v>2</v>
      </c>
      <c r="V18" s="21"/>
      <c r="W18" s="31">
        <f t="shared" si="0"/>
        <v>81</v>
      </c>
      <c r="X18" s="31">
        <f t="shared" si="1"/>
        <v>34</v>
      </c>
    </row>
    <row r="19" spans="1:24" ht="15">
      <c r="A19" s="14" t="s">
        <v>75</v>
      </c>
      <c r="B19" s="22" t="str">
        <f>'Contratos-Personas por Sectores'!B18</f>
        <v>Cocineros asalariados</v>
      </c>
      <c r="C19" s="21">
        <v>4</v>
      </c>
      <c r="D19" s="21">
        <v>3</v>
      </c>
      <c r="E19" s="21">
        <v>10</v>
      </c>
      <c r="F19" s="21">
        <v>12</v>
      </c>
      <c r="G19" s="21">
        <v>11</v>
      </c>
      <c r="H19" s="21">
        <v>10</v>
      </c>
      <c r="I19" s="21">
        <v>6</v>
      </c>
      <c r="J19" s="21">
        <v>6</v>
      </c>
      <c r="K19" s="21">
        <v>5</v>
      </c>
      <c r="L19" s="21">
        <v>14</v>
      </c>
      <c r="M19" s="21">
        <v>10</v>
      </c>
      <c r="N19" s="21">
        <v>12</v>
      </c>
      <c r="O19" s="21">
        <v>8</v>
      </c>
      <c r="P19" s="21">
        <v>6</v>
      </c>
      <c r="Q19" s="21">
        <v>3</v>
      </c>
      <c r="R19" s="21">
        <v>4</v>
      </c>
      <c r="S19" s="21">
        <v>2</v>
      </c>
      <c r="T19" s="21">
        <v>4</v>
      </c>
      <c r="U19" s="21">
        <v>1</v>
      </c>
      <c r="V19" s="21">
        <v>2</v>
      </c>
      <c r="W19" s="31">
        <f t="shared" si="0"/>
        <v>60</v>
      </c>
      <c r="X19" s="31">
        <f t="shared" si="1"/>
        <v>73</v>
      </c>
    </row>
    <row r="20" spans="1:24" ht="15">
      <c r="A20" s="14" t="s">
        <v>76</v>
      </c>
      <c r="B20" s="22" t="str">
        <f>'Contratos-Personas por Sectores'!B19</f>
        <v>Albañiles</v>
      </c>
      <c r="C20" s="21"/>
      <c r="D20" s="21"/>
      <c r="E20" s="21">
        <v>2</v>
      </c>
      <c r="F20" s="21"/>
      <c r="G20" s="21">
        <v>4</v>
      </c>
      <c r="H20" s="21">
        <v>1</v>
      </c>
      <c r="I20" s="21">
        <v>11</v>
      </c>
      <c r="J20" s="21"/>
      <c r="K20" s="21">
        <v>12</v>
      </c>
      <c r="L20" s="21"/>
      <c r="M20" s="21">
        <v>25</v>
      </c>
      <c r="N20" s="21"/>
      <c r="O20" s="21">
        <v>18</v>
      </c>
      <c r="P20" s="21"/>
      <c r="Q20" s="21">
        <v>23</v>
      </c>
      <c r="R20" s="21">
        <v>1</v>
      </c>
      <c r="S20" s="21">
        <v>11</v>
      </c>
      <c r="T20" s="21"/>
      <c r="U20" s="21">
        <v>2</v>
      </c>
      <c r="V20" s="21">
        <v>1</v>
      </c>
      <c r="W20" s="31">
        <f t="shared" si="0"/>
        <v>108</v>
      </c>
      <c r="X20" s="31">
        <f t="shared" si="1"/>
        <v>3</v>
      </c>
    </row>
    <row r="21" spans="1:24" ht="15">
      <c r="A21" s="14" t="s">
        <v>77</v>
      </c>
      <c r="B21" s="22" t="str">
        <f>'Contratos-Personas por Sectores'!B20</f>
        <v>Bañistas-socorristas</v>
      </c>
      <c r="C21" s="21">
        <v>7</v>
      </c>
      <c r="D21" s="21">
        <v>2</v>
      </c>
      <c r="E21" s="21">
        <v>35</v>
      </c>
      <c r="F21" s="21">
        <v>7</v>
      </c>
      <c r="G21" s="21">
        <v>26</v>
      </c>
      <c r="H21" s="21">
        <v>11</v>
      </c>
      <c r="I21" s="21">
        <v>10</v>
      </c>
      <c r="J21" s="21">
        <v>2</v>
      </c>
      <c r="K21" s="21">
        <v>5</v>
      </c>
      <c r="L21" s="21">
        <v>1</v>
      </c>
      <c r="M21" s="21">
        <v>5</v>
      </c>
      <c r="N21" s="21"/>
      <c r="O21" s="21"/>
      <c r="P21" s="21">
        <v>1</v>
      </c>
      <c r="Q21" s="21"/>
      <c r="R21" s="21"/>
      <c r="S21" s="21"/>
      <c r="T21" s="21"/>
      <c r="U21" s="21"/>
      <c r="V21" s="21">
        <v>1</v>
      </c>
      <c r="W21" s="31">
        <f t="shared" si="0"/>
        <v>88</v>
      </c>
      <c r="X21" s="31">
        <f t="shared" si="1"/>
        <v>25</v>
      </c>
    </row>
    <row r="22" spans="1:24" ht="25.5">
      <c r="A22" s="14" t="s">
        <v>78</v>
      </c>
      <c r="B22" s="22" t="str">
        <f>'Contratos-Personas por Sectores'!B21</f>
        <v>Empleados administrativos con tareas de atención al público no clasificados bajo otros epígrafes</v>
      </c>
      <c r="C22" s="21">
        <v>1</v>
      </c>
      <c r="D22" s="21">
        <v>1</v>
      </c>
      <c r="E22" s="21">
        <v>7</v>
      </c>
      <c r="F22" s="21">
        <v>14</v>
      </c>
      <c r="G22" s="21">
        <v>3</v>
      </c>
      <c r="H22" s="21">
        <v>14</v>
      </c>
      <c r="I22" s="21">
        <v>3</v>
      </c>
      <c r="J22" s="21">
        <v>13</v>
      </c>
      <c r="K22" s="21">
        <v>6</v>
      </c>
      <c r="L22" s="21">
        <v>7</v>
      </c>
      <c r="M22" s="21">
        <v>1</v>
      </c>
      <c r="N22" s="21">
        <v>7</v>
      </c>
      <c r="O22" s="21">
        <v>1</v>
      </c>
      <c r="P22" s="21">
        <v>9</v>
      </c>
      <c r="Q22" s="21">
        <v>1</v>
      </c>
      <c r="R22" s="21">
        <v>4</v>
      </c>
      <c r="S22" s="21">
        <v>1</v>
      </c>
      <c r="T22" s="21"/>
      <c r="U22" s="21"/>
      <c r="V22" s="21"/>
      <c r="W22" s="31">
        <f t="shared" si="0"/>
        <v>24</v>
      </c>
      <c r="X22" s="31">
        <f t="shared" si="1"/>
        <v>69</v>
      </c>
    </row>
    <row r="23" spans="1:24" ht="25.5">
      <c r="A23" s="14" t="s">
        <v>79</v>
      </c>
      <c r="B23" s="22" t="str">
        <f>'Contratos-Personas por Sectores'!B22</f>
        <v>Auxiliares de vigilante de seguridad y similares no habilitados para ir armados</v>
      </c>
      <c r="C23" s="21">
        <v>3</v>
      </c>
      <c r="D23" s="21">
        <v>2</v>
      </c>
      <c r="E23" s="21">
        <v>13</v>
      </c>
      <c r="F23" s="21">
        <v>7</v>
      </c>
      <c r="G23" s="21">
        <v>14</v>
      </c>
      <c r="H23" s="21">
        <v>9</v>
      </c>
      <c r="I23" s="21">
        <v>6</v>
      </c>
      <c r="J23" s="21">
        <v>2</v>
      </c>
      <c r="K23" s="21">
        <v>4</v>
      </c>
      <c r="L23" s="21"/>
      <c r="M23" s="21">
        <v>8</v>
      </c>
      <c r="N23" s="21">
        <v>2</v>
      </c>
      <c r="O23" s="21">
        <v>3</v>
      </c>
      <c r="P23" s="21"/>
      <c r="Q23" s="21">
        <v>4</v>
      </c>
      <c r="R23" s="21"/>
      <c r="S23" s="21">
        <v>5</v>
      </c>
      <c r="T23" s="21"/>
      <c r="U23" s="21">
        <v>1</v>
      </c>
      <c r="V23" s="21"/>
      <c r="W23" s="31">
        <f t="shared" si="0"/>
        <v>61</v>
      </c>
      <c r="X23" s="31">
        <f t="shared" si="1"/>
        <v>22</v>
      </c>
    </row>
    <row r="24" spans="1:24" ht="25.5">
      <c r="A24" s="14" t="s">
        <v>80</v>
      </c>
      <c r="B24" s="22" t="str">
        <f>'Contratos-Personas por Sectores'!B23</f>
        <v>Peones agrícolas en huertas, invernaderos, viveros y jardines</v>
      </c>
      <c r="C24" s="21">
        <v>1</v>
      </c>
      <c r="D24" s="21">
        <v>2</v>
      </c>
      <c r="E24" s="21">
        <v>10</v>
      </c>
      <c r="F24" s="21"/>
      <c r="G24" s="21">
        <v>13</v>
      </c>
      <c r="H24" s="21">
        <v>6</v>
      </c>
      <c r="I24" s="21">
        <v>10</v>
      </c>
      <c r="J24" s="21">
        <v>3</v>
      </c>
      <c r="K24" s="21">
        <v>9</v>
      </c>
      <c r="L24" s="21">
        <v>2</v>
      </c>
      <c r="M24" s="21">
        <v>9</v>
      </c>
      <c r="N24" s="21">
        <v>4</v>
      </c>
      <c r="O24" s="21">
        <v>8</v>
      </c>
      <c r="P24" s="21">
        <v>4</v>
      </c>
      <c r="Q24" s="21">
        <v>5</v>
      </c>
      <c r="R24" s="21">
        <v>2</v>
      </c>
      <c r="S24" s="21">
        <v>3</v>
      </c>
      <c r="T24" s="21">
        <v>2</v>
      </c>
      <c r="U24" s="21">
        <v>2</v>
      </c>
      <c r="V24" s="21"/>
      <c r="W24" s="31">
        <f t="shared" si="0"/>
        <v>70</v>
      </c>
      <c r="X24" s="31">
        <f t="shared" si="1"/>
        <v>25</v>
      </c>
    </row>
    <row r="25" spans="1:24" ht="15">
      <c r="A25" s="14" t="s">
        <v>81</v>
      </c>
      <c r="B25" s="22" t="str">
        <f>'Contratos-Personas por Sectores'!B24</f>
        <v>Conductores asalariados de camiones</v>
      </c>
      <c r="C25" s="21"/>
      <c r="D25" s="21"/>
      <c r="E25" s="21">
        <v>2</v>
      </c>
      <c r="F25" s="21"/>
      <c r="G25" s="21">
        <v>11</v>
      </c>
      <c r="H25" s="21"/>
      <c r="I25" s="21">
        <v>14</v>
      </c>
      <c r="J25" s="21"/>
      <c r="K25" s="21">
        <v>5</v>
      </c>
      <c r="L25" s="21"/>
      <c r="M25" s="21">
        <v>14</v>
      </c>
      <c r="N25" s="21">
        <v>1</v>
      </c>
      <c r="O25" s="21">
        <v>13</v>
      </c>
      <c r="P25" s="21"/>
      <c r="Q25" s="21">
        <v>9</v>
      </c>
      <c r="R25" s="21"/>
      <c r="S25" s="21">
        <v>8</v>
      </c>
      <c r="T25" s="21"/>
      <c r="U25" s="21">
        <v>3</v>
      </c>
      <c r="V25" s="21"/>
      <c r="W25" s="31">
        <f t="shared" si="0"/>
        <v>79</v>
      </c>
      <c r="X25" s="31">
        <f t="shared" si="1"/>
        <v>1</v>
      </c>
    </row>
    <row r="26" spans="1:24" ht="25.5">
      <c r="A26" s="14" t="s">
        <v>82</v>
      </c>
      <c r="B26" s="22" t="str">
        <f>'Contratos-Personas por Sectores'!B25</f>
        <v>Vigilantes de seguridad y similares habilitados para ir armados</v>
      </c>
      <c r="C26" s="21"/>
      <c r="D26" s="21"/>
      <c r="E26" s="21">
        <v>4</v>
      </c>
      <c r="F26" s="21"/>
      <c r="G26" s="21">
        <v>5</v>
      </c>
      <c r="H26" s="21">
        <v>1</v>
      </c>
      <c r="I26" s="21">
        <v>9</v>
      </c>
      <c r="J26" s="21"/>
      <c r="K26" s="21">
        <v>12</v>
      </c>
      <c r="L26" s="21"/>
      <c r="M26" s="21">
        <v>13</v>
      </c>
      <c r="N26" s="21">
        <v>1</v>
      </c>
      <c r="O26" s="21">
        <v>8</v>
      </c>
      <c r="P26" s="21">
        <v>2</v>
      </c>
      <c r="Q26" s="21">
        <v>6</v>
      </c>
      <c r="R26" s="21">
        <v>1</v>
      </c>
      <c r="S26" s="21">
        <v>3</v>
      </c>
      <c r="T26" s="21"/>
      <c r="U26" s="21"/>
      <c r="V26" s="21"/>
      <c r="W26" s="31">
        <f t="shared" si="0"/>
        <v>60</v>
      </c>
      <c r="X26" s="31">
        <f t="shared" si="1"/>
        <v>5</v>
      </c>
    </row>
    <row r="27" spans="1:24" ht="15">
      <c r="A27" s="14" t="s">
        <v>83</v>
      </c>
      <c r="B27" s="22" t="str">
        <f>'Contratos-Personas por Sectores'!B26</f>
        <v>Azafatos de tierra</v>
      </c>
      <c r="C27" s="21"/>
      <c r="D27" s="21">
        <v>3</v>
      </c>
      <c r="E27" s="21">
        <v>3</v>
      </c>
      <c r="F27" s="21">
        <v>27</v>
      </c>
      <c r="G27" s="21">
        <v>3</v>
      </c>
      <c r="H27" s="21">
        <v>11</v>
      </c>
      <c r="I27" s="21">
        <v>3</v>
      </c>
      <c r="J27" s="21">
        <v>4</v>
      </c>
      <c r="K27" s="21"/>
      <c r="L27" s="21">
        <v>3</v>
      </c>
      <c r="M27" s="21">
        <v>1</v>
      </c>
      <c r="N27" s="21">
        <v>3</v>
      </c>
      <c r="O27" s="21"/>
      <c r="P27" s="21"/>
      <c r="Q27" s="21"/>
      <c r="R27" s="21">
        <v>1</v>
      </c>
      <c r="S27" s="21"/>
      <c r="T27" s="21"/>
      <c r="U27" s="21"/>
      <c r="V27" s="21"/>
      <c r="W27" s="31">
        <f t="shared" si="0"/>
        <v>10</v>
      </c>
      <c r="X27" s="31">
        <f t="shared" si="1"/>
        <v>52</v>
      </c>
    </row>
    <row r="28" spans="1:24" ht="15">
      <c r="A28" s="14" t="s">
        <v>84</v>
      </c>
      <c r="B28" s="22" t="str">
        <f>'Contratos-Personas por Sectores'!B27</f>
        <v>Conductores de autobuses y tranvías</v>
      </c>
      <c r="C28" s="21"/>
      <c r="D28" s="21"/>
      <c r="E28" s="21">
        <v>1</v>
      </c>
      <c r="F28" s="21"/>
      <c r="G28" s="21">
        <v>4</v>
      </c>
      <c r="H28" s="21"/>
      <c r="I28" s="21">
        <v>4</v>
      </c>
      <c r="J28" s="21"/>
      <c r="K28" s="21">
        <v>6</v>
      </c>
      <c r="L28" s="21">
        <v>1</v>
      </c>
      <c r="M28" s="21">
        <v>8</v>
      </c>
      <c r="N28" s="21">
        <v>5</v>
      </c>
      <c r="O28" s="21">
        <v>10</v>
      </c>
      <c r="P28" s="21"/>
      <c r="Q28" s="21">
        <v>7</v>
      </c>
      <c r="R28" s="21"/>
      <c r="S28" s="21">
        <v>6</v>
      </c>
      <c r="T28" s="21"/>
      <c r="U28" s="21">
        <v>1</v>
      </c>
      <c r="V28" s="21"/>
      <c r="W28" s="31">
        <f t="shared" si="0"/>
        <v>47</v>
      </c>
      <c r="X28" s="31">
        <f t="shared" si="1"/>
        <v>6</v>
      </c>
    </row>
    <row r="29" spans="1:24" ht="25.5">
      <c r="A29" s="14" t="s">
        <v>85</v>
      </c>
      <c r="B29" s="22" t="str">
        <f>'Contratos-Personas por Sectores'!B28</f>
        <v>Conductores asalariados de automóviles, taxis y furgonetas</v>
      </c>
      <c r="C29" s="21"/>
      <c r="D29" s="21"/>
      <c r="E29" s="21">
        <v>4</v>
      </c>
      <c r="F29" s="21"/>
      <c r="G29" s="21">
        <v>9</v>
      </c>
      <c r="H29" s="21">
        <v>1</v>
      </c>
      <c r="I29" s="21">
        <v>7</v>
      </c>
      <c r="J29" s="21"/>
      <c r="K29" s="21">
        <v>15</v>
      </c>
      <c r="L29" s="21">
        <v>1</v>
      </c>
      <c r="M29" s="21">
        <v>7</v>
      </c>
      <c r="N29" s="21"/>
      <c r="O29" s="21">
        <v>6</v>
      </c>
      <c r="P29" s="21">
        <v>1</v>
      </c>
      <c r="Q29" s="21">
        <v>1</v>
      </c>
      <c r="R29" s="21"/>
      <c r="S29" s="21">
        <v>5</v>
      </c>
      <c r="T29" s="21"/>
      <c r="U29" s="21">
        <v>3</v>
      </c>
      <c r="V29" s="21"/>
      <c r="W29" s="31">
        <f t="shared" si="0"/>
        <v>57</v>
      </c>
      <c r="X29" s="31">
        <f t="shared" si="1"/>
        <v>3</v>
      </c>
    </row>
    <row r="30" spans="1:24" ht="15">
      <c r="A30" s="14" t="s">
        <v>86</v>
      </c>
      <c r="B30" s="22" t="str">
        <f>'Contratos-Personas por Sectores'!B29</f>
        <v>Trabajadores de los cuidados personales a domicilio</v>
      </c>
      <c r="C30" s="21"/>
      <c r="D30" s="21"/>
      <c r="E30" s="21">
        <v>1</v>
      </c>
      <c r="F30" s="21">
        <v>5</v>
      </c>
      <c r="G30" s="21">
        <v>2</v>
      </c>
      <c r="H30" s="21">
        <v>9</v>
      </c>
      <c r="I30" s="21"/>
      <c r="J30" s="21">
        <v>4</v>
      </c>
      <c r="K30" s="21">
        <v>1</v>
      </c>
      <c r="L30" s="21">
        <v>8</v>
      </c>
      <c r="M30" s="21">
        <v>1</v>
      </c>
      <c r="N30" s="21">
        <v>6</v>
      </c>
      <c r="O30" s="21">
        <v>1</v>
      </c>
      <c r="P30" s="21">
        <v>7</v>
      </c>
      <c r="Q30" s="21"/>
      <c r="R30" s="21">
        <v>12</v>
      </c>
      <c r="S30" s="21">
        <v>1</v>
      </c>
      <c r="T30" s="21">
        <v>6</v>
      </c>
      <c r="U30" s="21"/>
      <c r="V30" s="21"/>
      <c r="W30" s="31">
        <f t="shared" si="0"/>
        <v>7</v>
      </c>
      <c r="X30" s="31">
        <f t="shared" si="1"/>
        <v>57</v>
      </c>
    </row>
    <row r="31" spans="1:24" ht="12.75" customHeight="1">
      <c r="A31" s="14" t="s">
        <v>87</v>
      </c>
      <c r="B31" s="22" t="str">
        <f>'Contratos-Personas por Sectores'!B30</f>
        <v>Otras ocupaciones elementales</v>
      </c>
      <c r="C31" s="21">
        <v>1</v>
      </c>
      <c r="D31" s="21"/>
      <c r="E31" s="21">
        <v>4</v>
      </c>
      <c r="F31" s="21">
        <v>2</v>
      </c>
      <c r="G31" s="21">
        <v>2</v>
      </c>
      <c r="H31" s="21">
        <v>1</v>
      </c>
      <c r="I31" s="21">
        <v>7</v>
      </c>
      <c r="J31" s="21"/>
      <c r="K31" s="21">
        <v>5</v>
      </c>
      <c r="L31" s="21"/>
      <c r="M31" s="21">
        <v>7</v>
      </c>
      <c r="N31" s="21"/>
      <c r="O31" s="21">
        <v>9</v>
      </c>
      <c r="P31" s="21">
        <v>4</v>
      </c>
      <c r="Q31" s="21">
        <v>7</v>
      </c>
      <c r="R31" s="21">
        <v>1</v>
      </c>
      <c r="S31" s="21">
        <v>1</v>
      </c>
      <c r="T31" s="21">
        <v>1</v>
      </c>
      <c r="U31" s="21">
        <v>2</v>
      </c>
      <c r="V31" s="21"/>
      <c r="W31" s="31">
        <f t="shared" si="0"/>
        <v>45</v>
      </c>
      <c r="X31" s="31">
        <f t="shared" si="1"/>
        <v>9</v>
      </c>
    </row>
    <row r="32" spans="1:24" ht="15">
      <c r="A32" s="14" t="s">
        <v>88</v>
      </c>
      <c r="B32" s="22" t="str">
        <f>'Contratos-Personas por Sectores'!B31</f>
        <v>Peones del transporte de mercancías y descargadores</v>
      </c>
      <c r="C32" s="21">
        <v>6</v>
      </c>
      <c r="D32" s="21"/>
      <c r="E32" s="21">
        <v>6</v>
      </c>
      <c r="F32" s="21">
        <v>3</v>
      </c>
      <c r="G32" s="21">
        <v>9</v>
      </c>
      <c r="H32" s="21">
        <v>1</v>
      </c>
      <c r="I32" s="21">
        <v>4</v>
      </c>
      <c r="J32" s="21">
        <v>2</v>
      </c>
      <c r="K32" s="21">
        <v>3</v>
      </c>
      <c r="L32" s="21"/>
      <c r="M32" s="21">
        <v>6</v>
      </c>
      <c r="N32" s="21"/>
      <c r="O32" s="21">
        <v>3</v>
      </c>
      <c r="P32" s="21"/>
      <c r="Q32" s="21">
        <v>1</v>
      </c>
      <c r="R32" s="21"/>
      <c r="S32" s="21"/>
      <c r="T32" s="21">
        <v>1</v>
      </c>
      <c r="U32" s="21">
        <v>2</v>
      </c>
      <c r="V32" s="21"/>
      <c r="W32" s="31">
        <f t="shared" si="0"/>
        <v>40</v>
      </c>
      <c r="X32" s="31">
        <f t="shared" si="1"/>
        <v>7</v>
      </c>
    </row>
    <row r="33" spans="1:24" ht="15">
      <c r="A33" s="14" t="s">
        <v>89</v>
      </c>
      <c r="B33" s="22" t="str">
        <f>'Contratos-Personas por Sectores'!B32</f>
        <v>Técnicos de grabación audiovisual</v>
      </c>
      <c r="C33" s="21"/>
      <c r="D33" s="21"/>
      <c r="E33" s="21">
        <v>2</v>
      </c>
      <c r="F33" s="21">
        <v>1</v>
      </c>
      <c r="G33" s="21">
        <v>7</v>
      </c>
      <c r="H33" s="21">
        <v>2</v>
      </c>
      <c r="I33" s="21">
        <v>1</v>
      </c>
      <c r="J33" s="21">
        <v>2</v>
      </c>
      <c r="K33" s="21">
        <v>4</v>
      </c>
      <c r="L33" s="21">
        <v>1</v>
      </c>
      <c r="M33" s="21">
        <v>5</v>
      </c>
      <c r="N33" s="21"/>
      <c r="O33" s="21">
        <v>3</v>
      </c>
      <c r="P33" s="21"/>
      <c r="Q33" s="21">
        <v>2</v>
      </c>
      <c r="R33" s="21">
        <v>1</v>
      </c>
      <c r="S33" s="21">
        <v>2</v>
      </c>
      <c r="T33" s="21"/>
      <c r="U33" s="21"/>
      <c r="V33" s="21"/>
      <c r="W33" s="31">
        <f t="shared" si="0"/>
        <v>26</v>
      </c>
      <c r="X33" s="31">
        <f t="shared" si="1"/>
        <v>7</v>
      </c>
    </row>
    <row r="34" spans="1:24" ht="12.75" customHeight="1">
      <c r="A34" s="14" t="s">
        <v>90</v>
      </c>
      <c r="B34" s="22" t="str">
        <f>'Contratos-Personas por Sectores'!B33</f>
        <v>Trabajadores de servicios personales no clasificados bajo otros epígrafes</v>
      </c>
      <c r="C34" s="21">
        <v>3</v>
      </c>
      <c r="D34" s="21"/>
      <c r="E34" s="21">
        <v>8</v>
      </c>
      <c r="F34" s="21">
        <v>5</v>
      </c>
      <c r="G34" s="21">
        <v>6</v>
      </c>
      <c r="H34" s="21">
        <v>2</v>
      </c>
      <c r="I34" s="21">
        <v>6</v>
      </c>
      <c r="J34" s="21"/>
      <c r="K34" s="21">
        <v>7</v>
      </c>
      <c r="L34" s="21">
        <v>1</v>
      </c>
      <c r="M34" s="21">
        <v>4</v>
      </c>
      <c r="N34" s="21"/>
      <c r="O34" s="21"/>
      <c r="P34" s="21"/>
      <c r="Q34" s="21">
        <v>2</v>
      </c>
      <c r="R34" s="21"/>
      <c r="S34" s="21">
        <v>1</v>
      </c>
      <c r="T34" s="21">
        <v>1</v>
      </c>
      <c r="U34" s="21"/>
      <c r="V34" s="21"/>
      <c r="W34" s="31">
        <f t="shared" si="0"/>
        <v>37</v>
      </c>
      <c r="X34" s="31">
        <f t="shared" si="1"/>
        <v>9</v>
      </c>
    </row>
    <row r="35" spans="1:24" ht="15">
      <c r="A35" s="14" t="s">
        <v>91</v>
      </c>
      <c r="B35" s="22" t="str">
        <f>'Contratos-Personas por Sectores'!B34</f>
        <v>Cajeros y taquilleros (excepto bancos)</v>
      </c>
      <c r="C35" s="21"/>
      <c r="D35" s="21">
        <v>1</v>
      </c>
      <c r="E35" s="21">
        <v>6</v>
      </c>
      <c r="F35" s="21">
        <v>10</v>
      </c>
      <c r="G35" s="21">
        <v>5</v>
      </c>
      <c r="H35" s="21">
        <v>8</v>
      </c>
      <c r="I35" s="21">
        <v>2</v>
      </c>
      <c r="J35" s="21">
        <v>7</v>
      </c>
      <c r="K35" s="21">
        <v>1</v>
      </c>
      <c r="L35" s="21"/>
      <c r="M35" s="21">
        <v>2</v>
      </c>
      <c r="N35" s="21">
        <v>4</v>
      </c>
      <c r="O35" s="21">
        <v>1</v>
      </c>
      <c r="P35" s="21">
        <v>1</v>
      </c>
      <c r="Q35" s="21">
        <v>1</v>
      </c>
      <c r="R35" s="21">
        <v>1</v>
      </c>
      <c r="S35" s="21"/>
      <c r="T35" s="21">
        <v>1</v>
      </c>
      <c r="U35" s="21"/>
      <c r="V35" s="21"/>
      <c r="W35" s="31">
        <f t="shared" si="0"/>
        <v>18</v>
      </c>
      <c r="X35" s="31">
        <f t="shared" si="1"/>
        <v>33</v>
      </c>
    </row>
    <row r="36" spans="1:24" ht="15">
      <c r="A36" s="14" t="s">
        <v>92</v>
      </c>
      <c r="B36" s="22" t="str">
        <f>'Contratos-Personas por Sectores'!B35</f>
        <v>Otro personal de limpieza</v>
      </c>
      <c r="C36" s="21">
        <v>5</v>
      </c>
      <c r="D36" s="21"/>
      <c r="E36" s="21">
        <v>2</v>
      </c>
      <c r="F36" s="21"/>
      <c r="G36" s="21">
        <v>1</v>
      </c>
      <c r="H36" s="21">
        <v>3</v>
      </c>
      <c r="I36" s="21">
        <v>2</v>
      </c>
      <c r="J36" s="21">
        <v>3</v>
      </c>
      <c r="K36" s="21">
        <v>3</v>
      </c>
      <c r="L36" s="21">
        <v>5</v>
      </c>
      <c r="M36" s="21">
        <v>3</v>
      </c>
      <c r="N36" s="21">
        <v>4</v>
      </c>
      <c r="O36" s="21">
        <v>1</v>
      </c>
      <c r="P36" s="21">
        <v>3</v>
      </c>
      <c r="Q36" s="21">
        <v>1</v>
      </c>
      <c r="R36" s="21">
        <v>1</v>
      </c>
      <c r="S36" s="21">
        <v>1</v>
      </c>
      <c r="T36" s="21">
        <v>3</v>
      </c>
      <c r="U36" s="21"/>
      <c r="V36" s="21">
        <v>1</v>
      </c>
      <c r="W36" s="31">
        <f t="shared" si="0"/>
        <v>19</v>
      </c>
      <c r="X36" s="31">
        <f t="shared" si="1"/>
        <v>23</v>
      </c>
    </row>
    <row r="37" spans="1:24" ht="12.75" customHeight="1">
      <c r="A37" s="14" t="s">
        <v>93</v>
      </c>
      <c r="B37" s="22" t="str">
        <f>'Contratos-Personas por Sectores'!B36</f>
        <v>Teleoperadores</v>
      </c>
      <c r="C37" s="21"/>
      <c r="D37" s="21">
        <v>1</v>
      </c>
      <c r="E37" s="21">
        <v>5</v>
      </c>
      <c r="F37" s="21">
        <v>5</v>
      </c>
      <c r="G37" s="21">
        <v>5</v>
      </c>
      <c r="H37" s="21">
        <v>9</v>
      </c>
      <c r="I37" s="21">
        <v>3</v>
      </c>
      <c r="J37" s="21">
        <v>5</v>
      </c>
      <c r="K37" s="21">
        <v>1</v>
      </c>
      <c r="L37" s="21">
        <v>4</v>
      </c>
      <c r="M37" s="21"/>
      <c r="N37" s="21">
        <v>2</v>
      </c>
      <c r="O37" s="21"/>
      <c r="P37" s="21">
        <v>1</v>
      </c>
      <c r="Q37" s="21"/>
      <c r="R37" s="21">
        <v>2</v>
      </c>
      <c r="S37" s="21"/>
      <c r="T37" s="21"/>
      <c r="U37" s="21"/>
      <c r="V37" s="21"/>
      <c r="W37" s="31">
        <f t="shared" si="0"/>
        <v>14</v>
      </c>
      <c r="X37" s="31">
        <f t="shared" si="1"/>
        <v>29</v>
      </c>
    </row>
    <row r="38" spans="1:24" ht="25.5">
      <c r="A38" s="14" t="s">
        <v>94</v>
      </c>
      <c r="B38" s="22" t="str">
        <f>'Contratos-Personas por Sectores'!B37</f>
        <v>Empleados administrativos sin tareas de atención al público no clasificados bajo otros epígrafes</v>
      </c>
      <c r="C38" s="21"/>
      <c r="D38" s="21"/>
      <c r="E38" s="21">
        <v>1</v>
      </c>
      <c r="F38" s="21">
        <v>3</v>
      </c>
      <c r="G38" s="21">
        <v>7</v>
      </c>
      <c r="H38" s="21">
        <v>5</v>
      </c>
      <c r="I38" s="21">
        <v>4</v>
      </c>
      <c r="J38" s="21">
        <v>4</v>
      </c>
      <c r="K38" s="21">
        <v>3</v>
      </c>
      <c r="L38" s="21">
        <v>3</v>
      </c>
      <c r="M38" s="21">
        <v>2</v>
      </c>
      <c r="N38" s="21">
        <v>5</v>
      </c>
      <c r="O38" s="21"/>
      <c r="P38" s="21">
        <v>4</v>
      </c>
      <c r="Q38" s="21"/>
      <c r="R38" s="21"/>
      <c r="S38" s="21">
        <v>2</v>
      </c>
      <c r="T38" s="21"/>
      <c r="U38" s="21"/>
      <c r="V38" s="21"/>
      <c r="W38" s="31">
        <f t="shared" si="0"/>
        <v>19</v>
      </c>
      <c r="X38" s="31">
        <f t="shared" si="1"/>
        <v>24</v>
      </c>
    </row>
    <row r="39" spans="1:24" ht="12.75" customHeight="1">
      <c r="A39" s="14" t="s">
        <v>95</v>
      </c>
      <c r="B39" s="22" t="str">
        <f>'Contratos-Personas por Sectores'!B38</f>
        <v>Oficiales, operarios y artesanos de otros oficios no clasificados bajo otros epígrafes</v>
      </c>
      <c r="C39" s="21"/>
      <c r="D39" s="21">
        <v>1</v>
      </c>
      <c r="E39" s="21">
        <v>3</v>
      </c>
      <c r="F39" s="21">
        <v>1</v>
      </c>
      <c r="G39" s="21">
        <v>1</v>
      </c>
      <c r="H39" s="21">
        <v>1</v>
      </c>
      <c r="I39" s="21">
        <v>2</v>
      </c>
      <c r="J39" s="21">
        <v>1</v>
      </c>
      <c r="K39" s="21">
        <v>5</v>
      </c>
      <c r="L39" s="21"/>
      <c r="M39" s="21">
        <v>9</v>
      </c>
      <c r="N39" s="21">
        <v>1</v>
      </c>
      <c r="O39" s="21">
        <v>4</v>
      </c>
      <c r="P39" s="21">
        <v>2</v>
      </c>
      <c r="Q39" s="21">
        <v>3</v>
      </c>
      <c r="R39" s="21"/>
      <c r="S39" s="21">
        <v>7</v>
      </c>
      <c r="T39" s="21">
        <v>1</v>
      </c>
      <c r="U39" s="21">
        <v>2</v>
      </c>
      <c r="V39" s="21"/>
      <c r="W39" s="31">
        <f t="shared" si="0"/>
        <v>36</v>
      </c>
      <c r="X39" s="31">
        <f t="shared" si="1"/>
        <v>8</v>
      </c>
    </row>
    <row r="40" spans="1:24" ht="12.75" customHeight="1">
      <c r="A40" s="14" t="s">
        <v>96</v>
      </c>
      <c r="B40" s="22" t="str">
        <f>'Contratos-Personas por Sectores'!B39</f>
        <v>Peluqueros</v>
      </c>
      <c r="C40" s="21"/>
      <c r="D40" s="21">
        <v>1</v>
      </c>
      <c r="E40" s="21"/>
      <c r="F40" s="21">
        <v>9</v>
      </c>
      <c r="G40" s="21"/>
      <c r="H40" s="21">
        <v>4</v>
      </c>
      <c r="I40" s="21">
        <v>1</v>
      </c>
      <c r="J40" s="21">
        <v>8</v>
      </c>
      <c r="K40" s="21"/>
      <c r="L40" s="21">
        <v>2</v>
      </c>
      <c r="M40" s="21"/>
      <c r="N40" s="21">
        <v>3</v>
      </c>
      <c r="O40" s="21"/>
      <c r="P40" s="21">
        <v>3</v>
      </c>
      <c r="Q40" s="21"/>
      <c r="R40" s="21"/>
      <c r="S40" s="21"/>
      <c r="T40" s="21"/>
      <c r="U40" s="21"/>
      <c r="V40" s="21"/>
      <c r="W40" s="31">
        <f t="shared" si="0"/>
        <v>1</v>
      </c>
      <c r="X40" s="31">
        <f t="shared" si="1"/>
        <v>30</v>
      </c>
    </row>
    <row r="41" spans="1:24" ht="15">
      <c r="A41" s="14" t="s">
        <v>97</v>
      </c>
      <c r="B41" s="22" t="str">
        <f>'Contratos-Personas por Sectores'!B40</f>
        <v>Cuidadores de niños en guarderías y centros educativos</v>
      </c>
      <c r="C41" s="21">
        <v>1</v>
      </c>
      <c r="D41" s="21">
        <v>2</v>
      </c>
      <c r="E41" s="21">
        <v>1</v>
      </c>
      <c r="F41" s="21">
        <v>3</v>
      </c>
      <c r="G41" s="21">
        <v>2</v>
      </c>
      <c r="H41" s="21">
        <v>9</v>
      </c>
      <c r="I41" s="21"/>
      <c r="J41" s="21">
        <v>4</v>
      </c>
      <c r="K41" s="21"/>
      <c r="L41" s="21">
        <v>2</v>
      </c>
      <c r="M41" s="21">
        <v>1</v>
      </c>
      <c r="N41" s="21">
        <v>2</v>
      </c>
      <c r="O41" s="21"/>
      <c r="P41" s="21">
        <v>2</v>
      </c>
      <c r="Q41" s="21"/>
      <c r="R41" s="21">
        <v>2</v>
      </c>
      <c r="S41" s="21"/>
      <c r="T41" s="21">
        <v>1</v>
      </c>
      <c r="U41" s="21"/>
      <c r="V41" s="21"/>
      <c r="W41" s="31">
        <f t="shared" si="0"/>
        <v>5</v>
      </c>
      <c r="X41" s="31">
        <f t="shared" si="1"/>
        <v>27</v>
      </c>
    </row>
    <row r="42" spans="1:24" ht="12.75" customHeight="1">
      <c r="A42" s="14" t="s">
        <v>98</v>
      </c>
      <c r="B42" s="22" t="str">
        <f>'Contratos-Personas por Sectores'!B41</f>
        <v>Peones agropecuarios</v>
      </c>
      <c r="C42" s="21">
        <v>5</v>
      </c>
      <c r="D42" s="21"/>
      <c r="E42" s="21">
        <v>1</v>
      </c>
      <c r="F42" s="21"/>
      <c r="G42" s="21">
        <v>7</v>
      </c>
      <c r="H42" s="21"/>
      <c r="I42" s="21">
        <v>2</v>
      </c>
      <c r="J42" s="21"/>
      <c r="K42" s="21">
        <v>2</v>
      </c>
      <c r="L42" s="21"/>
      <c r="M42" s="21">
        <v>3</v>
      </c>
      <c r="N42" s="21"/>
      <c r="O42" s="21">
        <v>1</v>
      </c>
      <c r="P42" s="21"/>
      <c r="Q42" s="21">
        <v>5</v>
      </c>
      <c r="R42" s="21">
        <v>2</v>
      </c>
      <c r="S42" s="21">
        <v>8</v>
      </c>
      <c r="T42" s="21"/>
      <c r="U42" s="21">
        <v>2</v>
      </c>
      <c r="V42" s="21"/>
      <c r="W42" s="31">
        <f t="shared" si="0"/>
        <v>36</v>
      </c>
      <c r="X42" s="31">
        <f t="shared" si="1"/>
        <v>2</v>
      </c>
    </row>
    <row r="43" spans="1:24" ht="12.75" customHeight="1">
      <c r="A43" s="14" t="s">
        <v>99</v>
      </c>
      <c r="B43" s="22" t="str">
        <f>'Contratos-Personas por Sectores'!B42</f>
        <v>Promotores de venta</v>
      </c>
      <c r="C43" s="21"/>
      <c r="D43" s="21"/>
      <c r="E43" s="21">
        <v>1</v>
      </c>
      <c r="F43" s="21">
        <v>9</v>
      </c>
      <c r="G43" s="21">
        <v>3</v>
      </c>
      <c r="H43" s="21">
        <v>7</v>
      </c>
      <c r="I43" s="21">
        <v>1</v>
      </c>
      <c r="J43" s="21">
        <v>4</v>
      </c>
      <c r="K43" s="21">
        <v>3</v>
      </c>
      <c r="L43" s="21">
        <v>2</v>
      </c>
      <c r="M43" s="21"/>
      <c r="N43" s="21"/>
      <c r="O43" s="21"/>
      <c r="P43" s="21"/>
      <c r="Q43" s="21">
        <v>1</v>
      </c>
      <c r="R43" s="21"/>
      <c r="S43" s="21"/>
      <c r="T43" s="21"/>
      <c r="U43" s="21"/>
      <c r="V43" s="21"/>
      <c r="W43" s="31">
        <f t="shared" si="0"/>
        <v>9</v>
      </c>
      <c r="X43" s="31">
        <f t="shared" si="1"/>
        <v>22</v>
      </c>
    </row>
    <row r="44" spans="1:24" ht="12.75" customHeight="1">
      <c r="A44" s="14" t="s">
        <v>100</v>
      </c>
      <c r="B44" s="22" t="str">
        <f>'Contratos-Personas por Sectores'!B43</f>
        <v>Trabajadores cualificados en actividades agrícolas (excepto en huertas, invernaderos, viveros y jardines)</v>
      </c>
      <c r="C44" s="21">
        <v>3</v>
      </c>
      <c r="D44" s="21"/>
      <c r="E44" s="21">
        <v>4</v>
      </c>
      <c r="F44" s="21"/>
      <c r="G44" s="21">
        <v>7</v>
      </c>
      <c r="H44" s="21"/>
      <c r="I44" s="21">
        <v>5</v>
      </c>
      <c r="J44" s="21">
        <v>1</v>
      </c>
      <c r="K44" s="21">
        <v>5</v>
      </c>
      <c r="L44" s="21"/>
      <c r="M44" s="21">
        <v>3</v>
      </c>
      <c r="N44" s="21">
        <v>1</v>
      </c>
      <c r="O44" s="21">
        <v>2</v>
      </c>
      <c r="P44" s="21"/>
      <c r="Q44" s="21">
        <v>3</v>
      </c>
      <c r="R44" s="21"/>
      <c r="S44" s="21"/>
      <c r="T44" s="21">
        <v>2</v>
      </c>
      <c r="U44" s="21">
        <v>1</v>
      </c>
      <c r="V44" s="21"/>
      <c r="W44" s="31">
        <f t="shared" si="0"/>
        <v>33</v>
      </c>
      <c r="X44" s="31">
        <f t="shared" si="1"/>
        <v>4</v>
      </c>
    </row>
    <row r="45" spans="1:24" ht="25.5">
      <c r="A45" s="14" t="s">
        <v>101</v>
      </c>
      <c r="B45" s="22" t="str">
        <f>'Contratos-Personas por Sectores'!B44</f>
        <v>Trabajadores de los cuidados a las personas en servicios de salud no clasificados bajo otros epígrafes</v>
      </c>
      <c r="C45" s="21"/>
      <c r="D45" s="21"/>
      <c r="E45" s="21">
        <v>3</v>
      </c>
      <c r="F45" s="21">
        <v>10</v>
      </c>
      <c r="G45" s="21">
        <v>1</v>
      </c>
      <c r="H45" s="21">
        <v>7</v>
      </c>
      <c r="I45" s="21"/>
      <c r="J45" s="21">
        <v>3</v>
      </c>
      <c r="K45" s="21"/>
      <c r="L45" s="21"/>
      <c r="M45" s="21"/>
      <c r="N45" s="21">
        <v>1</v>
      </c>
      <c r="O45" s="21"/>
      <c r="P45" s="21">
        <v>3</v>
      </c>
      <c r="Q45" s="21"/>
      <c r="R45" s="21">
        <v>1</v>
      </c>
      <c r="S45" s="21"/>
      <c r="T45" s="21"/>
      <c r="U45" s="21"/>
      <c r="V45" s="21"/>
      <c r="W45" s="31">
        <f t="shared" si="0"/>
        <v>4</v>
      </c>
      <c r="X45" s="31">
        <f t="shared" si="1"/>
        <v>25</v>
      </c>
    </row>
    <row r="46" spans="1:24" ht="15">
      <c r="A46" s="14" t="s">
        <v>102</v>
      </c>
      <c r="B46" s="22" t="str">
        <f>'Contratos-Personas por Sectores'!B45</f>
        <v>Barrenderos y afines</v>
      </c>
      <c r="C46" s="21"/>
      <c r="D46" s="21"/>
      <c r="E46" s="21">
        <v>2</v>
      </c>
      <c r="F46" s="21"/>
      <c r="G46" s="21">
        <v>4</v>
      </c>
      <c r="H46" s="21">
        <v>1</v>
      </c>
      <c r="I46" s="21">
        <v>7</v>
      </c>
      <c r="J46" s="21">
        <v>1</v>
      </c>
      <c r="K46" s="21">
        <v>2</v>
      </c>
      <c r="L46" s="21"/>
      <c r="M46" s="21">
        <v>3</v>
      </c>
      <c r="N46" s="21"/>
      <c r="O46" s="21">
        <v>2</v>
      </c>
      <c r="P46" s="21"/>
      <c r="Q46" s="21">
        <v>6</v>
      </c>
      <c r="R46" s="21"/>
      <c r="S46" s="21"/>
      <c r="T46" s="21"/>
      <c r="U46" s="21">
        <v>1</v>
      </c>
      <c r="V46" s="21"/>
      <c r="W46" s="31">
        <f t="shared" si="0"/>
        <v>27</v>
      </c>
      <c r="X46" s="31">
        <f t="shared" si="1"/>
        <v>2</v>
      </c>
    </row>
    <row r="47" spans="1:24" ht="25.5">
      <c r="A47" s="14" t="s">
        <v>103</v>
      </c>
      <c r="B47" s="22" t="str">
        <f>'Contratos-Personas por Sectores'!B46</f>
        <v>Trabajadores cualificados en actividades forestales y del medio natural</v>
      </c>
      <c r="C47" s="21">
        <v>1</v>
      </c>
      <c r="D47" s="21"/>
      <c r="E47" s="21">
        <v>4</v>
      </c>
      <c r="F47" s="21"/>
      <c r="G47" s="21">
        <v>2</v>
      </c>
      <c r="H47" s="21"/>
      <c r="I47" s="21">
        <v>3</v>
      </c>
      <c r="J47" s="21"/>
      <c r="K47" s="21">
        <v>5</v>
      </c>
      <c r="L47" s="21"/>
      <c r="M47" s="21">
        <v>6</v>
      </c>
      <c r="N47" s="21"/>
      <c r="O47" s="21">
        <v>2</v>
      </c>
      <c r="P47" s="21"/>
      <c r="Q47" s="21">
        <v>3</v>
      </c>
      <c r="R47" s="21"/>
      <c r="S47" s="21">
        <v>4</v>
      </c>
      <c r="T47" s="21"/>
      <c r="U47" s="21">
        <v>2</v>
      </c>
      <c r="V47" s="21"/>
      <c r="W47" s="31">
        <f t="shared" si="0"/>
        <v>32</v>
      </c>
      <c r="X47" s="31">
        <f t="shared" si="1"/>
        <v>0</v>
      </c>
    </row>
    <row r="48" spans="1:24" ht="12.75" customHeight="1">
      <c r="A48" s="14" t="s">
        <v>104</v>
      </c>
      <c r="B48" s="22" t="str">
        <f>'Contratos-Personas por Sectores'!B47</f>
        <v>Operadores de maquinaria agrícola móvil</v>
      </c>
      <c r="C48" s="21"/>
      <c r="D48" s="21"/>
      <c r="E48" s="21"/>
      <c r="F48" s="21"/>
      <c r="G48" s="21">
        <v>2</v>
      </c>
      <c r="H48" s="21"/>
      <c r="I48" s="21">
        <v>3</v>
      </c>
      <c r="J48" s="21"/>
      <c r="K48" s="21">
        <v>4</v>
      </c>
      <c r="L48" s="21"/>
      <c r="M48" s="21">
        <v>3</v>
      </c>
      <c r="N48" s="21"/>
      <c r="O48" s="21">
        <v>3</v>
      </c>
      <c r="P48" s="21"/>
      <c r="Q48" s="21">
        <v>7</v>
      </c>
      <c r="R48" s="21"/>
      <c r="S48" s="21">
        <v>1</v>
      </c>
      <c r="T48" s="21"/>
      <c r="U48" s="21">
        <v>2</v>
      </c>
      <c r="V48" s="21"/>
      <c r="W48" s="31">
        <f t="shared" si="0"/>
        <v>25</v>
      </c>
      <c r="X48" s="31">
        <f t="shared" si="1"/>
        <v>0</v>
      </c>
    </row>
    <row r="49" spans="1:24" ht="15">
      <c r="A49" s="14" t="s">
        <v>105</v>
      </c>
      <c r="B49" s="22" t="str">
        <f>'Contratos-Personas por Sectores'!B48</f>
        <v>Auxiliares de enfermería de atención primaria</v>
      </c>
      <c r="C49" s="21"/>
      <c r="D49" s="21">
        <v>2</v>
      </c>
      <c r="E49" s="21">
        <v>1</v>
      </c>
      <c r="F49" s="21">
        <v>3</v>
      </c>
      <c r="G49" s="21"/>
      <c r="H49" s="21">
        <v>4</v>
      </c>
      <c r="I49" s="21">
        <v>1</v>
      </c>
      <c r="J49" s="21">
        <v>4</v>
      </c>
      <c r="K49" s="21"/>
      <c r="L49" s="21">
        <v>1</v>
      </c>
      <c r="M49" s="21">
        <v>1</v>
      </c>
      <c r="N49" s="21">
        <v>2</v>
      </c>
      <c r="O49" s="21">
        <v>2</v>
      </c>
      <c r="P49" s="21">
        <v>1</v>
      </c>
      <c r="Q49" s="21"/>
      <c r="R49" s="21">
        <v>2</v>
      </c>
      <c r="S49" s="21"/>
      <c r="T49" s="21">
        <v>1</v>
      </c>
      <c r="U49" s="21"/>
      <c r="V49" s="21"/>
      <c r="W49" s="31">
        <f t="shared" si="0"/>
        <v>5</v>
      </c>
      <c r="X49" s="31">
        <f t="shared" si="1"/>
        <v>20</v>
      </c>
    </row>
    <row r="50" spans="1:24" ht="15.75">
      <c r="A50" s="118" t="s">
        <v>5</v>
      </c>
      <c r="B50" s="118"/>
      <c r="C50" s="117">
        <f>SUM(C10:D49)</f>
        <v>245</v>
      </c>
      <c r="D50" s="117"/>
      <c r="E50" s="117">
        <f>SUM(E10:F49)</f>
        <v>1163</v>
      </c>
      <c r="F50" s="117"/>
      <c r="G50" s="117">
        <f>SUM(G10:H49)</f>
        <v>1225</v>
      </c>
      <c r="H50" s="117"/>
      <c r="I50" s="117">
        <f>SUM(I10:J49)</f>
        <v>879</v>
      </c>
      <c r="J50" s="117"/>
      <c r="K50" s="117">
        <f>SUM(K10:L49)</f>
        <v>721</v>
      </c>
      <c r="L50" s="117"/>
      <c r="M50" s="117">
        <f>SUM(M10:N49)</f>
        <v>776</v>
      </c>
      <c r="N50" s="117"/>
      <c r="O50" s="117">
        <f>SUM(O10:P49)</f>
        <v>651</v>
      </c>
      <c r="P50" s="117"/>
      <c r="Q50" s="117">
        <f>SUM(Q10:R49)</f>
        <v>490</v>
      </c>
      <c r="R50" s="117"/>
      <c r="S50" s="117">
        <f>SUM(S10:T49)</f>
        <v>296</v>
      </c>
      <c r="T50" s="117"/>
      <c r="U50" s="117">
        <f>SUM(U10:V49)</f>
        <v>107</v>
      </c>
      <c r="V50" s="117"/>
      <c r="W50" s="117">
        <f>SUM(W10:X49)</f>
        <v>6553</v>
      </c>
      <c r="X50" s="117"/>
    </row>
  </sheetData>
  <mergeCells count="27">
    <mergeCell ref="A3:I3"/>
    <mergeCell ref="A7:X7"/>
    <mergeCell ref="B8:B9"/>
    <mergeCell ref="A8:A9"/>
    <mergeCell ref="C8:D8"/>
    <mergeCell ref="E8:F8"/>
    <mergeCell ref="G8:H8"/>
    <mergeCell ref="I8:J8"/>
    <mergeCell ref="K8:L8"/>
    <mergeCell ref="M8:N8"/>
    <mergeCell ref="O8:P8"/>
    <mergeCell ref="A50:B50"/>
    <mergeCell ref="C50:D50"/>
    <mergeCell ref="E50:F50"/>
    <mergeCell ref="G50:H50"/>
    <mergeCell ref="I50:J50"/>
    <mergeCell ref="U50:V50"/>
    <mergeCell ref="Q8:R8"/>
    <mergeCell ref="S8:T8"/>
    <mergeCell ref="U8:V8"/>
    <mergeCell ref="W8:X8"/>
    <mergeCell ref="W50:X50"/>
    <mergeCell ref="K50:L50"/>
    <mergeCell ref="M50:N50"/>
    <mergeCell ref="O50:P50"/>
    <mergeCell ref="Q50:R50"/>
    <mergeCell ref="S50:T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2018-04-20T08:17:13Z</dcterms:modified>
  <cp:category/>
  <cp:version/>
  <cp:contentType/>
  <cp:contentStatus/>
</cp:coreProperties>
</file>