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2 Febrero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N32" i="10" l="1"/>
  <c r="K43" i="14" l="1"/>
  <c r="T43" i="14"/>
  <c r="N43" i="14"/>
  <c r="K41" i="14"/>
  <c r="K40" i="14"/>
  <c r="V43" i="14" l="1"/>
  <c r="S43" i="14"/>
  <c r="P43" i="14"/>
  <c r="M43" i="14"/>
  <c r="J43" i="14"/>
  <c r="G43" i="14"/>
  <c r="D43" i="14"/>
  <c r="S42" i="14"/>
  <c r="Q42" i="14"/>
  <c r="P42" i="14"/>
  <c r="N42" i="14"/>
  <c r="M42" i="14"/>
  <c r="K42" i="14"/>
  <c r="H42" i="14"/>
  <c r="J42" i="14" s="1"/>
  <c r="E42" i="14"/>
  <c r="G42" i="14" s="1"/>
  <c r="B42" i="14"/>
  <c r="D42" i="14" s="1"/>
  <c r="T41" i="14"/>
  <c r="V41" i="14" s="1"/>
  <c r="S41" i="14"/>
  <c r="P41" i="14"/>
  <c r="M41" i="14"/>
  <c r="J41" i="14"/>
  <c r="G41" i="14"/>
  <c r="D41" i="14"/>
  <c r="T40" i="14"/>
  <c r="V40" i="14" s="1"/>
  <c r="S40" i="14"/>
  <c r="P40" i="14"/>
  <c r="M40" i="14"/>
  <c r="J40" i="14"/>
  <c r="G40" i="14"/>
  <c r="D40" i="14"/>
  <c r="S39" i="14"/>
  <c r="P39" i="14"/>
  <c r="K39" i="14"/>
  <c r="M39" i="14" s="1"/>
  <c r="H39" i="14"/>
  <c r="J39" i="14" s="1"/>
  <c r="E39" i="14"/>
  <c r="G39" i="14" s="1"/>
  <c r="B39" i="14"/>
  <c r="D39" i="14" s="1"/>
  <c r="B12" i="14"/>
  <c r="C11" i="14" s="1"/>
  <c r="E10" i="11"/>
  <c r="D10" i="11"/>
  <c r="C10" i="11"/>
  <c r="B10" i="11"/>
  <c r="I67" i="10"/>
  <c r="H67" i="10"/>
  <c r="G67" i="10"/>
  <c r="F67" i="10"/>
  <c r="E67" i="10"/>
  <c r="D67" i="10"/>
  <c r="J66" i="10"/>
  <c r="J65" i="10"/>
  <c r="J67" i="10" s="1"/>
  <c r="I64" i="10"/>
  <c r="H64" i="10"/>
  <c r="G64" i="10"/>
  <c r="F64" i="10"/>
  <c r="E64" i="10"/>
  <c r="D64" i="10"/>
  <c r="J63" i="10"/>
  <c r="J62" i="10"/>
  <c r="J64" i="10" s="1"/>
  <c r="I61" i="10"/>
  <c r="H61" i="10"/>
  <c r="G61" i="10"/>
  <c r="F61" i="10"/>
  <c r="E61" i="10"/>
  <c r="D61" i="10"/>
  <c r="J60" i="10"/>
  <c r="J59" i="10"/>
  <c r="J61" i="10" s="1"/>
  <c r="I58" i="10"/>
  <c r="H58" i="10"/>
  <c r="G58" i="10"/>
  <c r="F58" i="10"/>
  <c r="E58" i="10"/>
  <c r="D58" i="10"/>
  <c r="J57" i="10"/>
  <c r="J56" i="10"/>
  <c r="J58" i="10" s="1"/>
  <c r="I55" i="10"/>
  <c r="H55" i="10"/>
  <c r="G55" i="10"/>
  <c r="F55" i="10"/>
  <c r="E55" i="10"/>
  <c r="D55" i="10"/>
  <c r="J54" i="10"/>
  <c r="J53" i="10"/>
  <c r="J55" i="10" s="1"/>
  <c r="I52" i="10"/>
  <c r="H52" i="10"/>
  <c r="G52" i="10"/>
  <c r="F52" i="10"/>
  <c r="E52" i="10"/>
  <c r="D52" i="10"/>
  <c r="J51" i="10"/>
  <c r="J50" i="10"/>
  <c r="J52" i="10" s="1"/>
  <c r="I49" i="10"/>
  <c r="H49" i="10"/>
  <c r="G49" i="10"/>
  <c r="F49" i="10"/>
  <c r="E49" i="10"/>
  <c r="D49" i="10"/>
  <c r="J48" i="10"/>
  <c r="J47" i="10"/>
  <c r="J49" i="10" s="1"/>
  <c r="I46" i="10"/>
  <c r="H46" i="10"/>
  <c r="G46" i="10"/>
  <c r="F46" i="10"/>
  <c r="E46" i="10"/>
  <c r="D46" i="10"/>
  <c r="J45" i="10"/>
  <c r="J44" i="10"/>
  <c r="J46" i="10" s="1"/>
  <c r="I43" i="10"/>
  <c r="H43" i="10"/>
  <c r="G43" i="10"/>
  <c r="F43" i="10"/>
  <c r="E43" i="10"/>
  <c r="D43" i="10"/>
  <c r="J42" i="10"/>
  <c r="J41" i="10"/>
  <c r="J43" i="10" s="1"/>
  <c r="I40" i="10"/>
  <c r="H40" i="10"/>
  <c r="G40" i="10"/>
  <c r="F40" i="10"/>
  <c r="E40" i="10"/>
  <c r="D40" i="10"/>
  <c r="J39" i="10"/>
  <c r="J38" i="10"/>
  <c r="J40" i="10" s="1"/>
  <c r="I37" i="10"/>
  <c r="H37" i="10"/>
  <c r="G37" i="10"/>
  <c r="F37" i="10"/>
  <c r="E37" i="10"/>
  <c r="D37" i="10"/>
  <c r="J36" i="10"/>
  <c r="J35" i="10"/>
  <c r="J37" i="10" s="1"/>
  <c r="I34" i="10"/>
  <c r="H34" i="10"/>
  <c r="G34" i="10"/>
  <c r="F34" i="10"/>
  <c r="E34" i="10"/>
  <c r="D34" i="10"/>
  <c r="J33" i="10"/>
  <c r="J32" i="10"/>
  <c r="J34" i="10" s="1"/>
  <c r="I31" i="10"/>
  <c r="H31" i="10"/>
  <c r="G31" i="10"/>
  <c r="F31" i="10"/>
  <c r="E31" i="10"/>
  <c r="D31" i="10"/>
  <c r="J30" i="10"/>
  <c r="J29" i="10"/>
  <c r="J31" i="10" s="1"/>
  <c r="S27" i="10"/>
  <c r="R27" i="10"/>
  <c r="Q27" i="10"/>
  <c r="P27" i="10"/>
  <c r="O27" i="10"/>
  <c r="N27" i="10"/>
  <c r="T27" i="10" s="1"/>
  <c r="J27" i="10"/>
  <c r="S26" i="10"/>
  <c r="R26" i="10"/>
  <c r="Q26" i="10"/>
  <c r="P26" i="10"/>
  <c r="O26" i="10"/>
  <c r="N26" i="10"/>
  <c r="T26" i="10" s="1"/>
  <c r="J26" i="10"/>
  <c r="T25" i="10"/>
  <c r="S25" i="10"/>
  <c r="R25" i="10"/>
  <c r="Q25" i="10"/>
  <c r="P25" i="10"/>
  <c r="O25" i="10"/>
  <c r="N25" i="10"/>
  <c r="I25" i="10"/>
  <c r="H25" i="10"/>
  <c r="G25" i="10"/>
  <c r="F25" i="10"/>
  <c r="E25" i="10"/>
  <c r="D25" i="10"/>
  <c r="S24" i="10"/>
  <c r="R24" i="10"/>
  <c r="Q24" i="10"/>
  <c r="P24" i="10"/>
  <c r="O24" i="10"/>
  <c r="N24" i="10"/>
  <c r="T24" i="10" s="1"/>
  <c r="J24" i="10"/>
  <c r="S23" i="10"/>
  <c r="R23" i="10"/>
  <c r="Q23" i="10"/>
  <c r="P23" i="10"/>
  <c r="O23" i="10"/>
  <c r="N23" i="10"/>
  <c r="T23" i="10" s="1"/>
  <c r="J23" i="10"/>
  <c r="J25" i="10" s="1"/>
  <c r="T22" i="10"/>
  <c r="S22" i="10"/>
  <c r="R22" i="10"/>
  <c r="Q22" i="10"/>
  <c r="P22" i="10"/>
  <c r="O22" i="10"/>
  <c r="N22" i="10"/>
  <c r="I22" i="10"/>
  <c r="H22" i="10"/>
  <c r="G22" i="10"/>
  <c r="F22" i="10"/>
  <c r="E22" i="10"/>
  <c r="D22" i="10"/>
  <c r="S21" i="10"/>
  <c r="R21" i="10"/>
  <c r="Q21" i="10"/>
  <c r="P21" i="10"/>
  <c r="O21" i="10"/>
  <c r="N21" i="10"/>
  <c r="T21" i="10" s="1"/>
  <c r="J21" i="10"/>
  <c r="S20" i="10"/>
  <c r="R20" i="10"/>
  <c r="Q20" i="10"/>
  <c r="P20" i="10"/>
  <c r="O20" i="10"/>
  <c r="T20" i="10" s="1"/>
  <c r="N20" i="10"/>
  <c r="J20" i="10"/>
  <c r="J22" i="10" s="1"/>
  <c r="T19" i="10"/>
  <c r="S19" i="10"/>
  <c r="R19" i="10"/>
  <c r="Q19" i="10"/>
  <c r="P19" i="10"/>
  <c r="O19" i="10"/>
  <c r="N19" i="10"/>
  <c r="I19" i="10"/>
  <c r="H19" i="10"/>
  <c r="G19" i="10"/>
  <c r="F19" i="10"/>
  <c r="E19" i="10"/>
  <c r="D19" i="10"/>
  <c r="S18" i="10"/>
  <c r="R18" i="10"/>
  <c r="Q18" i="10"/>
  <c r="P18" i="10"/>
  <c r="O18" i="10"/>
  <c r="N18" i="10"/>
  <c r="T18" i="10" s="1"/>
  <c r="J18" i="10"/>
  <c r="S17" i="10"/>
  <c r="R17" i="10"/>
  <c r="Q17" i="10"/>
  <c r="P17" i="10"/>
  <c r="O17" i="10"/>
  <c r="T17" i="10" s="1"/>
  <c r="N17" i="10"/>
  <c r="J17" i="10"/>
  <c r="J19" i="10" s="1"/>
  <c r="T16" i="10"/>
  <c r="S16" i="10"/>
  <c r="R16" i="10"/>
  <c r="Q16" i="10"/>
  <c r="P16" i="10"/>
  <c r="O16" i="10"/>
  <c r="N16" i="10"/>
  <c r="I16" i="10"/>
  <c r="H16" i="10"/>
  <c r="G16" i="10"/>
  <c r="F16" i="10"/>
  <c r="E16" i="10"/>
  <c r="D16" i="10"/>
  <c r="S15" i="10"/>
  <c r="R15" i="10"/>
  <c r="Q15" i="10"/>
  <c r="P15" i="10"/>
  <c r="O15" i="10"/>
  <c r="N15" i="10"/>
  <c r="T15" i="10" s="1"/>
  <c r="J15" i="10"/>
  <c r="S14" i="10"/>
  <c r="R14" i="10"/>
  <c r="Q14" i="10"/>
  <c r="P14" i="10"/>
  <c r="O14" i="10"/>
  <c r="N14" i="10"/>
  <c r="T14" i="10" s="1"/>
  <c r="J14" i="10"/>
  <c r="J16" i="10" s="1"/>
  <c r="S13" i="10"/>
  <c r="R13" i="10"/>
  <c r="Q13" i="10"/>
  <c r="P13" i="10"/>
  <c r="O13" i="10"/>
  <c r="T13" i="10" s="1"/>
  <c r="N13" i="10"/>
  <c r="I13" i="10"/>
  <c r="H13" i="10"/>
  <c r="G13" i="10"/>
  <c r="F13" i="10"/>
  <c r="E13" i="10"/>
  <c r="D13" i="10"/>
  <c r="S12" i="10"/>
  <c r="R12" i="10"/>
  <c r="Q12" i="10"/>
  <c r="P12" i="10"/>
  <c r="T12" i="10" s="1"/>
  <c r="O12" i="10"/>
  <c r="N12" i="10"/>
  <c r="J12" i="10"/>
  <c r="S11" i="10"/>
  <c r="R11" i="10"/>
  <c r="Q11" i="10"/>
  <c r="P11" i="10"/>
  <c r="O11" i="10"/>
  <c r="N11" i="10"/>
  <c r="T11" i="10" s="1"/>
  <c r="J11" i="10"/>
  <c r="J13" i="10" s="1"/>
  <c r="S10" i="10"/>
  <c r="R10" i="10"/>
  <c r="Q10" i="10"/>
  <c r="P10" i="10"/>
  <c r="O10" i="10"/>
  <c r="N10" i="10"/>
  <c r="T10" i="10" s="1"/>
  <c r="I10" i="10"/>
  <c r="H10" i="10"/>
  <c r="G10" i="10"/>
  <c r="F10" i="10"/>
  <c r="E10" i="10"/>
  <c r="D10" i="10"/>
  <c r="S9" i="10"/>
  <c r="R9" i="10"/>
  <c r="Q9" i="10"/>
  <c r="P9" i="10"/>
  <c r="O9" i="10"/>
  <c r="N9" i="10"/>
  <c r="J9" i="10"/>
  <c r="S8" i="10"/>
  <c r="R8" i="10"/>
  <c r="Q8" i="10"/>
  <c r="P8" i="10"/>
  <c r="O8" i="10"/>
  <c r="N8" i="10"/>
  <c r="T8" i="10" s="1"/>
  <c r="J8" i="10"/>
  <c r="J10" i="10" s="1"/>
  <c r="I15" i="9"/>
  <c r="H15" i="9"/>
  <c r="G15" i="9"/>
  <c r="F15" i="9"/>
  <c r="E15" i="9"/>
  <c r="D15" i="9"/>
  <c r="C15" i="9"/>
  <c r="B15" i="9"/>
  <c r="J14" i="9"/>
  <c r="J13" i="9"/>
  <c r="J12" i="9"/>
  <c r="J11" i="9"/>
  <c r="J10" i="9"/>
  <c r="J9" i="9"/>
  <c r="H49" i="8"/>
  <c r="F49" i="8"/>
  <c r="D49" i="8"/>
  <c r="E47" i="8"/>
  <c r="C47" i="8"/>
  <c r="B47" i="8"/>
  <c r="E46" i="8"/>
  <c r="C46" i="8"/>
  <c r="B46" i="8"/>
  <c r="E45" i="8"/>
  <c r="C45" i="8"/>
  <c r="B45" i="8"/>
  <c r="E44" i="8"/>
  <c r="C44" i="8"/>
  <c r="B44" i="8"/>
  <c r="E43" i="8"/>
  <c r="C43" i="8"/>
  <c r="B43" i="8"/>
  <c r="E42" i="8"/>
  <c r="C42" i="8"/>
  <c r="B42" i="8"/>
  <c r="E41" i="8"/>
  <c r="C41" i="8"/>
  <c r="B41" i="8"/>
  <c r="E40" i="8"/>
  <c r="C40" i="8"/>
  <c r="B40" i="8"/>
  <c r="E39" i="8"/>
  <c r="C39" i="8"/>
  <c r="B39" i="8"/>
  <c r="E38" i="8"/>
  <c r="C38" i="8"/>
  <c r="B38" i="8"/>
  <c r="E37" i="8"/>
  <c r="C37" i="8"/>
  <c r="B37" i="8"/>
  <c r="E36" i="8"/>
  <c r="C36" i="8"/>
  <c r="B36" i="8"/>
  <c r="E35" i="8"/>
  <c r="C35" i="8"/>
  <c r="B35" i="8"/>
  <c r="E34" i="8"/>
  <c r="C34" i="8"/>
  <c r="B34" i="8"/>
  <c r="E33" i="8"/>
  <c r="C33" i="8"/>
  <c r="B33" i="8"/>
  <c r="E32" i="8"/>
  <c r="C32" i="8"/>
  <c r="B32" i="8"/>
  <c r="E31" i="8"/>
  <c r="C31" i="8"/>
  <c r="B31" i="8"/>
  <c r="E30" i="8"/>
  <c r="C30" i="8"/>
  <c r="B30" i="8"/>
  <c r="E29" i="8"/>
  <c r="C29" i="8"/>
  <c r="B29" i="8"/>
  <c r="E28" i="8"/>
  <c r="C28" i="8"/>
  <c r="B28" i="8"/>
  <c r="E27" i="8"/>
  <c r="C27" i="8"/>
  <c r="B27" i="8"/>
  <c r="E26" i="8"/>
  <c r="C26" i="8"/>
  <c r="B26" i="8"/>
  <c r="E25" i="8"/>
  <c r="C25" i="8"/>
  <c r="B25" i="8"/>
  <c r="E24" i="8"/>
  <c r="C24" i="8"/>
  <c r="B24" i="8"/>
  <c r="E23" i="8"/>
  <c r="C23" i="8"/>
  <c r="B23" i="8"/>
  <c r="E22" i="8"/>
  <c r="C22" i="8"/>
  <c r="B22" i="8"/>
  <c r="E21" i="8"/>
  <c r="C21" i="8"/>
  <c r="B21" i="8"/>
  <c r="E20" i="8"/>
  <c r="C20" i="8"/>
  <c r="B20" i="8"/>
  <c r="E19" i="8"/>
  <c r="C19" i="8"/>
  <c r="B19" i="8"/>
  <c r="E18" i="8"/>
  <c r="C18" i="8"/>
  <c r="B18" i="8"/>
  <c r="E17" i="8"/>
  <c r="C17" i="8"/>
  <c r="B17" i="8"/>
  <c r="E16" i="8"/>
  <c r="C16" i="8"/>
  <c r="B16" i="8"/>
  <c r="E15" i="8"/>
  <c r="C15" i="8"/>
  <c r="B15" i="8"/>
  <c r="E14" i="8"/>
  <c r="C14" i="8"/>
  <c r="B14" i="8"/>
  <c r="E13" i="8"/>
  <c r="C13" i="8"/>
  <c r="B13" i="8"/>
  <c r="E12" i="8"/>
  <c r="C12" i="8"/>
  <c r="B12" i="8"/>
  <c r="E11" i="8"/>
  <c r="C11" i="8"/>
  <c r="B11" i="8"/>
  <c r="E10" i="8"/>
  <c r="C10" i="8"/>
  <c r="B10" i="8"/>
  <c r="E9" i="8"/>
  <c r="C9" i="8"/>
  <c r="B9" i="8"/>
  <c r="E8" i="8"/>
  <c r="C8" i="8"/>
  <c r="B8" i="8"/>
  <c r="U50" i="7"/>
  <c r="S50" i="7"/>
  <c r="Q50" i="7"/>
  <c r="O50" i="7"/>
  <c r="M50" i="7"/>
  <c r="K50" i="7"/>
  <c r="I50" i="7"/>
  <c r="G50" i="7"/>
  <c r="E50" i="7"/>
  <c r="C50" i="7"/>
  <c r="X49" i="7"/>
  <c r="W49" i="7"/>
  <c r="B49" i="7"/>
  <c r="X48" i="7"/>
  <c r="W48" i="7"/>
  <c r="B48" i="7"/>
  <c r="X47" i="7"/>
  <c r="W47" i="7"/>
  <c r="B47" i="7"/>
  <c r="X46" i="7"/>
  <c r="W46" i="7"/>
  <c r="B46" i="7"/>
  <c r="X45" i="7"/>
  <c r="W45" i="7"/>
  <c r="B45" i="7"/>
  <c r="X44" i="7"/>
  <c r="W44" i="7"/>
  <c r="B44" i="7"/>
  <c r="X43" i="7"/>
  <c r="W43" i="7"/>
  <c r="B43" i="7"/>
  <c r="X42" i="7"/>
  <c r="W42" i="7"/>
  <c r="B42" i="7"/>
  <c r="X41" i="7"/>
  <c r="W41" i="7"/>
  <c r="B41" i="7"/>
  <c r="X40" i="7"/>
  <c r="W40" i="7"/>
  <c r="B40" i="7"/>
  <c r="X39" i="7"/>
  <c r="W39" i="7"/>
  <c r="B39" i="7"/>
  <c r="X38" i="7"/>
  <c r="W38" i="7"/>
  <c r="B38" i="7"/>
  <c r="X37" i="7"/>
  <c r="W37" i="7"/>
  <c r="B37" i="7"/>
  <c r="X36" i="7"/>
  <c r="W36" i="7"/>
  <c r="B36" i="7"/>
  <c r="X35" i="7"/>
  <c r="W35" i="7"/>
  <c r="B35" i="7"/>
  <c r="X34" i="7"/>
  <c r="W34" i="7"/>
  <c r="B34" i="7"/>
  <c r="X33" i="7"/>
  <c r="W33" i="7"/>
  <c r="B33" i="7"/>
  <c r="X32" i="7"/>
  <c r="W32" i="7"/>
  <c r="B32" i="7"/>
  <c r="X31" i="7"/>
  <c r="W31" i="7"/>
  <c r="B31" i="7"/>
  <c r="X30" i="7"/>
  <c r="W30" i="7"/>
  <c r="B30" i="7"/>
  <c r="X29" i="7"/>
  <c r="W29" i="7"/>
  <c r="B29" i="7"/>
  <c r="X28" i="7"/>
  <c r="W28" i="7"/>
  <c r="B28" i="7"/>
  <c r="X27" i="7"/>
  <c r="W27" i="7"/>
  <c r="B27" i="7"/>
  <c r="X26" i="7"/>
  <c r="W26" i="7"/>
  <c r="B26" i="7"/>
  <c r="X25" i="7"/>
  <c r="W25" i="7"/>
  <c r="B25" i="7"/>
  <c r="X24" i="7"/>
  <c r="W24" i="7"/>
  <c r="B24" i="7"/>
  <c r="X23" i="7"/>
  <c r="W23" i="7"/>
  <c r="B23" i="7"/>
  <c r="X22" i="7"/>
  <c r="W22" i="7"/>
  <c r="B22" i="7"/>
  <c r="X21" i="7"/>
  <c r="W21" i="7"/>
  <c r="B21" i="7"/>
  <c r="X20" i="7"/>
  <c r="W20" i="7"/>
  <c r="B20" i="7"/>
  <c r="X19" i="7"/>
  <c r="W19" i="7"/>
  <c r="B19" i="7"/>
  <c r="X18" i="7"/>
  <c r="W18" i="7"/>
  <c r="B18" i="7"/>
  <c r="X17" i="7"/>
  <c r="W17" i="7"/>
  <c r="B17" i="7"/>
  <c r="X16" i="7"/>
  <c r="W16" i="7"/>
  <c r="B16" i="7"/>
  <c r="X15" i="7"/>
  <c r="W15" i="7"/>
  <c r="B15" i="7"/>
  <c r="X14" i="7"/>
  <c r="W14" i="7"/>
  <c r="B14" i="7"/>
  <c r="X13" i="7"/>
  <c r="W13" i="7"/>
  <c r="B13" i="7"/>
  <c r="X12" i="7"/>
  <c r="W12" i="7"/>
  <c r="B12" i="7"/>
  <c r="X11" i="7"/>
  <c r="W11" i="7"/>
  <c r="B11" i="7"/>
  <c r="X10" i="7"/>
  <c r="W10" i="7"/>
  <c r="B10" i="7"/>
  <c r="H49" i="6"/>
  <c r="G49" i="6"/>
  <c r="F49" i="6"/>
  <c r="D49" i="6"/>
  <c r="C49" i="6"/>
  <c r="J48" i="6"/>
  <c r="I48" i="6"/>
  <c r="H48" i="6"/>
  <c r="G47" i="8" s="1"/>
  <c r="E48" i="6"/>
  <c r="K48" i="6" s="1"/>
  <c r="J47" i="6"/>
  <c r="I47" i="6"/>
  <c r="H47" i="6"/>
  <c r="G46" i="8" s="1"/>
  <c r="E47" i="6"/>
  <c r="K47" i="6" s="1"/>
  <c r="J46" i="6"/>
  <c r="I46" i="6"/>
  <c r="H46" i="6"/>
  <c r="G45" i="8" s="1"/>
  <c r="E46" i="6"/>
  <c r="K46" i="6" s="1"/>
  <c r="J45" i="6"/>
  <c r="I45" i="6"/>
  <c r="H45" i="6"/>
  <c r="G44" i="8" s="1"/>
  <c r="E45" i="6"/>
  <c r="K45" i="6" s="1"/>
  <c r="J44" i="6"/>
  <c r="I44" i="6"/>
  <c r="H44" i="6"/>
  <c r="G43" i="8" s="1"/>
  <c r="E44" i="6"/>
  <c r="K44" i="6" s="1"/>
  <c r="J43" i="6"/>
  <c r="I43" i="6"/>
  <c r="H43" i="6"/>
  <c r="G42" i="8" s="1"/>
  <c r="E43" i="6"/>
  <c r="K43" i="6" s="1"/>
  <c r="J42" i="6"/>
  <c r="I42" i="6"/>
  <c r="H42" i="6"/>
  <c r="G41" i="8" s="1"/>
  <c r="E42" i="6"/>
  <c r="K42" i="6" s="1"/>
  <c r="J41" i="6"/>
  <c r="I41" i="6"/>
  <c r="H41" i="6"/>
  <c r="G40" i="8" s="1"/>
  <c r="E41" i="6"/>
  <c r="K41" i="6" s="1"/>
  <c r="J40" i="6"/>
  <c r="I40" i="6"/>
  <c r="H40" i="6"/>
  <c r="G39" i="8" s="1"/>
  <c r="E40" i="6"/>
  <c r="K40" i="6" s="1"/>
  <c r="J39" i="6"/>
  <c r="I39" i="6"/>
  <c r="H39" i="6"/>
  <c r="G38" i="8" s="1"/>
  <c r="E39" i="6"/>
  <c r="K39" i="6" s="1"/>
  <c r="J38" i="6"/>
  <c r="I38" i="6"/>
  <c r="H38" i="6"/>
  <c r="G37" i="8" s="1"/>
  <c r="E38" i="6"/>
  <c r="K38" i="6" s="1"/>
  <c r="J37" i="6"/>
  <c r="I37" i="6"/>
  <c r="H37" i="6"/>
  <c r="G36" i="8" s="1"/>
  <c r="E37" i="6"/>
  <c r="K37" i="6" s="1"/>
  <c r="J36" i="6"/>
  <c r="I36" i="6"/>
  <c r="H36" i="6"/>
  <c r="G35" i="8" s="1"/>
  <c r="E36" i="6"/>
  <c r="K36" i="6" s="1"/>
  <c r="J35" i="6"/>
  <c r="I35" i="6"/>
  <c r="H35" i="6"/>
  <c r="G34" i="8" s="1"/>
  <c r="E35" i="6"/>
  <c r="K35" i="6" s="1"/>
  <c r="J34" i="6"/>
  <c r="I34" i="6"/>
  <c r="H34" i="6"/>
  <c r="G33" i="8" s="1"/>
  <c r="E34" i="6"/>
  <c r="K34" i="6" s="1"/>
  <c r="J33" i="6"/>
  <c r="I33" i="6"/>
  <c r="H33" i="6"/>
  <c r="G32" i="8" s="1"/>
  <c r="E33" i="6"/>
  <c r="K33" i="6" s="1"/>
  <c r="J32" i="6"/>
  <c r="I32" i="6"/>
  <c r="H32" i="6"/>
  <c r="G31" i="8" s="1"/>
  <c r="E32" i="6"/>
  <c r="K32" i="6" s="1"/>
  <c r="J31" i="6"/>
  <c r="I31" i="6"/>
  <c r="H31" i="6"/>
  <c r="G30" i="8" s="1"/>
  <c r="E31" i="6"/>
  <c r="K31" i="6" s="1"/>
  <c r="J30" i="6"/>
  <c r="I30" i="6"/>
  <c r="H30" i="6"/>
  <c r="G29" i="8" s="1"/>
  <c r="E30" i="6"/>
  <c r="K30" i="6" s="1"/>
  <c r="J29" i="6"/>
  <c r="I29" i="6"/>
  <c r="H29" i="6"/>
  <c r="G28" i="8" s="1"/>
  <c r="E29" i="6"/>
  <c r="K29" i="6" s="1"/>
  <c r="J28" i="6"/>
  <c r="I28" i="6"/>
  <c r="H28" i="6"/>
  <c r="G27" i="8" s="1"/>
  <c r="E28" i="6"/>
  <c r="K28" i="6" s="1"/>
  <c r="J27" i="6"/>
  <c r="I27" i="6"/>
  <c r="H27" i="6"/>
  <c r="G26" i="8" s="1"/>
  <c r="E27" i="6"/>
  <c r="K27" i="6" s="1"/>
  <c r="J26" i="6"/>
  <c r="I26" i="6"/>
  <c r="H26" i="6"/>
  <c r="G25" i="8" s="1"/>
  <c r="E26" i="6"/>
  <c r="K26" i="6" s="1"/>
  <c r="J25" i="6"/>
  <c r="I25" i="6"/>
  <c r="H25" i="6"/>
  <c r="G24" i="8" s="1"/>
  <c r="E25" i="6"/>
  <c r="K25" i="6" s="1"/>
  <c r="J24" i="6"/>
  <c r="I24" i="6"/>
  <c r="H24" i="6"/>
  <c r="G23" i="8" s="1"/>
  <c r="E24" i="6"/>
  <c r="K24" i="6" s="1"/>
  <c r="J23" i="6"/>
  <c r="I23" i="6"/>
  <c r="H23" i="6"/>
  <c r="G22" i="8" s="1"/>
  <c r="E23" i="6"/>
  <c r="K23" i="6" s="1"/>
  <c r="J22" i="6"/>
  <c r="I22" i="6"/>
  <c r="H22" i="6"/>
  <c r="G21" i="8" s="1"/>
  <c r="E22" i="6"/>
  <c r="K22" i="6" s="1"/>
  <c r="J21" i="6"/>
  <c r="I21" i="6"/>
  <c r="H21" i="6"/>
  <c r="G20" i="8" s="1"/>
  <c r="E21" i="6"/>
  <c r="K21" i="6" s="1"/>
  <c r="J20" i="6"/>
  <c r="I20" i="6"/>
  <c r="H20" i="6"/>
  <c r="G19" i="8" s="1"/>
  <c r="E20" i="6"/>
  <c r="K20" i="6" s="1"/>
  <c r="J19" i="6"/>
  <c r="I19" i="6"/>
  <c r="H19" i="6"/>
  <c r="G18" i="8" s="1"/>
  <c r="E19" i="6"/>
  <c r="K19" i="6" s="1"/>
  <c r="J18" i="6"/>
  <c r="I18" i="6"/>
  <c r="H18" i="6"/>
  <c r="G17" i="8" s="1"/>
  <c r="E18" i="6"/>
  <c r="K18" i="6" s="1"/>
  <c r="J17" i="6"/>
  <c r="I17" i="6"/>
  <c r="H17" i="6"/>
  <c r="G16" i="8" s="1"/>
  <c r="E17" i="6"/>
  <c r="K17" i="6" s="1"/>
  <c r="J16" i="6"/>
  <c r="I16" i="6"/>
  <c r="H16" i="6"/>
  <c r="G15" i="8" s="1"/>
  <c r="E16" i="6"/>
  <c r="K16" i="6" s="1"/>
  <c r="J15" i="6"/>
  <c r="I15" i="6"/>
  <c r="H15" i="6"/>
  <c r="G14" i="8" s="1"/>
  <c r="E15" i="6"/>
  <c r="K15" i="6" s="1"/>
  <c r="J14" i="6"/>
  <c r="I14" i="6"/>
  <c r="H14" i="6"/>
  <c r="G13" i="8" s="1"/>
  <c r="E14" i="6"/>
  <c r="K14" i="6" s="1"/>
  <c r="J13" i="6"/>
  <c r="I13" i="6"/>
  <c r="H13" i="6"/>
  <c r="G12" i="8" s="1"/>
  <c r="E13" i="6"/>
  <c r="K13" i="6" s="1"/>
  <c r="J12" i="6"/>
  <c r="I12" i="6"/>
  <c r="H12" i="6"/>
  <c r="G11" i="8" s="1"/>
  <c r="E12" i="6"/>
  <c r="K12" i="6" s="1"/>
  <c r="J11" i="6"/>
  <c r="I11" i="6"/>
  <c r="H11" i="6"/>
  <c r="G10" i="8" s="1"/>
  <c r="E11" i="6"/>
  <c r="K11" i="6" s="1"/>
  <c r="J10" i="6"/>
  <c r="I10" i="6"/>
  <c r="H10" i="6"/>
  <c r="G9" i="8" s="1"/>
  <c r="E10" i="6"/>
  <c r="K10" i="6" s="1"/>
  <c r="J9" i="6"/>
  <c r="J49" i="6" s="1"/>
  <c r="I9" i="6"/>
  <c r="I49" i="6" s="1"/>
  <c r="H9" i="6"/>
  <c r="G8" i="8" s="1"/>
  <c r="E9" i="6"/>
  <c r="E49" i="6" s="1"/>
  <c r="AD15" i="5"/>
  <c r="AC15" i="5"/>
  <c r="AA15" i="5"/>
  <c r="Z15" i="5"/>
  <c r="X15" i="5"/>
  <c r="W15" i="5"/>
  <c r="U15" i="5"/>
  <c r="T15" i="5"/>
  <c r="R15" i="5"/>
  <c r="Q15" i="5"/>
  <c r="O15" i="5"/>
  <c r="N15" i="5"/>
  <c r="L15" i="5"/>
  <c r="K15" i="5"/>
  <c r="I15" i="5"/>
  <c r="H15" i="5"/>
  <c r="F15" i="5"/>
  <c r="E15" i="5"/>
  <c r="C15" i="5"/>
  <c r="B15" i="5"/>
  <c r="AE14" i="5"/>
  <c r="AB14" i="5"/>
  <c r="Y14" i="5"/>
  <c r="V14" i="5"/>
  <c r="S14" i="5"/>
  <c r="P14" i="5"/>
  <c r="M14" i="5"/>
  <c r="J14" i="5"/>
  <c r="G14" i="5"/>
  <c r="D14" i="5"/>
  <c r="AE13" i="5"/>
  <c r="AB13" i="5"/>
  <c r="Y13" i="5"/>
  <c r="V13" i="5"/>
  <c r="S13" i="5"/>
  <c r="P13" i="5"/>
  <c r="M13" i="5"/>
  <c r="J13" i="5"/>
  <c r="G13" i="5"/>
  <c r="D13" i="5"/>
  <c r="AE12" i="5"/>
  <c r="AB12" i="5"/>
  <c r="Y12" i="5"/>
  <c r="V12" i="5"/>
  <c r="S12" i="5"/>
  <c r="P12" i="5"/>
  <c r="M12" i="5"/>
  <c r="J12" i="5"/>
  <c r="G12" i="5"/>
  <c r="D12" i="5"/>
  <c r="AE11" i="5"/>
  <c r="AB11" i="5"/>
  <c r="Y11" i="5"/>
  <c r="V11" i="5"/>
  <c r="S11" i="5"/>
  <c r="P11" i="5"/>
  <c r="M11" i="5"/>
  <c r="M15" i="5" s="1"/>
  <c r="J11" i="5"/>
  <c r="G11" i="5"/>
  <c r="D11" i="5"/>
  <c r="AE10" i="5"/>
  <c r="AE15" i="5" s="1"/>
  <c r="AB10" i="5"/>
  <c r="AB15" i="5" s="1"/>
  <c r="Y10" i="5"/>
  <c r="Y15" i="5" s="1"/>
  <c r="V10" i="5"/>
  <c r="V15" i="5" s="1"/>
  <c r="S10" i="5"/>
  <c r="S15" i="5" s="1"/>
  <c r="P10" i="5"/>
  <c r="P15" i="5" s="1"/>
  <c r="M10" i="5"/>
  <c r="J10" i="5"/>
  <c r="J15" i="5" s="1"/>
  <c r="G10" i="5"/>
  <c r="G15" i="5" s="1"/>
  <c r="D10" i="5"/>
  <c r="D15" i="5" s="1"/>
  <c r="C13" i="4"/>
  <c r="B13" i="4"/>
  <c r="D13" i="4" s="1"/>
  <c r="D12" i="4"/>
  <c r="D11" i="4"/>
  <c r="D10" i="4"/>
  <c r="D9" i="4"/>
  <c r="D8" i="4"/>
  <c r="X21" i="3"/>
  <c r="W21" i="3"/>
  <c r="U21" i="3"/>
  <c r="T21" i="3"/>
  <c r="R21" i="3"/>
  <c r="Q21" i="3"/>
  <c r="P21" i="3"/>
  <c r="O21" i="3"/>
  <c r="N21" i="3"/>
  <c r="M21" i="3"/>
  <c r="L21" i="3"/>
  <c r="K21" i="3"/>
  <c r="I21" i="3"/>
  <c r="H21" i="3"/>
  <c r="F21" i="3"/>
  <c r="E21" i="3"/>
  <c r="C21" i="3"/>
  <c r="B21" i="3"/>
  <c r="AA20" i="3"/>
  <c r="Z20" i="3"/>
  <c r="Y20" i="3"/>
  <c r="V20" i="3"/>
  <c r="S20" i="3"/>
  <c r="P20" i="3"/>
  <c r="M20" i="3"/>
  <c r="J20" i="3"/>
  <c r="G20" i="3"/>
  <c r="D20" i="3"/>
  <c r="AA19" i="3"/>
  <c r="Z19" i="3"/>
  <c r="Y19" i="3"/>
  <c r="V19" i="3"/>
  <c r="S19" i="3"/>
  <c r="P19" i="3"/>
  <c r="M19" i="3"/>
  <c r="J19" i="3"/>
  <c r="G19" i="3"/>
  <c r="D19" i="3"/>
  <c r="AA18" i="3"/>
  <c r="Z18" i="3"/>
  <c r="Y18" i="3"/>
  <c r="V18" i="3"/>
  <c r="S18" i="3"/>
  <c r="P18" i="3"/>
  <c r="M18" i="3"/>
  <c r="J18" i="3"/>
  <c r="G18" i="3"/>
  <c r="D18" i="3"/>
  <c r="AA17" i="3"/>
  <c r="Z17" i="3"/>
  <c r="Y17" i="3"/>
  <c r="V17" i="3"/>
  <c r="S17" i="3"/>
  <c r="P17" i="3"/>
  <c r="M17" i="3"/>
  <c r="J17" i="3"/>
  <c r="G17" i="3"/>
  <c r="D17" i="3"/>
  <c r="AA16" i="3"/>
  <c r="Z16" i="3"/>
  <c r="Y16" i="3"/>
  <c r="V16" i="3"/>
  <c r="S16" i="3"/>
  <c r="P16" i="3"/>
  <c r="M16" i="3"/>
  <c r="J16" i="3"/>
  <c r="G16" i="3"/>
  <c r="D16" i="3"/>
  <c r="AA15" i="3"/>
  <c r="Z15" i="3"/>
  <c r="Y15" i="3"/>
  <c r="V15" i="3"/>
  <c r="S15" i="3"/>
  <c r="P15" i="3"/>
  <c r="M15" i="3"/>
  <c r="J15" i="3"/>
  <c r="G15" i="3"/>
  <c r="D15" i="3"/>
  <c r="AA14" i="3"/>
  <c r="Z14" i="3"/>
  <c r="Y14" i="3"/>
  <c r="V14" i="3"/>
  <c r="S14" i="3"/>
  <c r="P14" i="3"/>
  <c r="M14" i="3"/>
  <c r="J14" i="3"/>
  <c r="G14" i="3"/>
  <c r="D14" i="3"/>
  <c r="AA13" i="3"/>
  <c r="Z13" i="3"/>
  <c r="Y13" i="3"/>
  <c r="V13" i="3"/>
  <c r="S13" i="3"/>
  <c r="P13" i="3"/>
  <c r="M13" i="3"/>
  <c r="J13" i="3"/>
  <c r="G13" i="3"/>
  <c r="D13" i="3"/>
  <c r="AA12" i="3"/>
  <c r="Z12" i="3"/>
  <c r="Y12" i="3"/>
  <c r="V12" i="3"/>
  <c r="S12" i="3"/>
  <c r="P12" i="3"/>
  <c r="M12" i="3"/>
  <c r="J12" i="3"/>
  <c r="G12" i="3"/>
  <c r="D12" i="3"/>
  <c r="AA11" i="3"/>
  <c r="Z11" i="3"/>
  <c r="Y11" i="3"/>
  <c r="Y21" i="3" s="1"/>
  <c r="V11" i="3"/>
  <c r="V21" i="3" s="1"/>
  <c r="S11" i="3"/>
  <c r="S21" i="3" s="1"/>
  <c r="P11" i="3"/>
  <c r="M11" i="3"/>
  <c r="J11" i="3"/>
  <c r="J21" i="3" s="1"/>
  <c r="G11" i="3"/>
  <c r="D11" i="3"/>
  <c r="D21" i="3" s="1"/>
  <c r="N18" i="2"/>
  <c r="M18" i="2"/>
  <c r="L18" i="2"/>
  <c r="K18" i="2"/>
  <c r="J18" i="2"/>
  <c r="I18" i="2"/>
  <c r="H18" i="2"/>
  <c r="G18" i="2"/>
  <c r="F18" i="2"/>
  <c r="E18" i="2"/>
  <c r="D18" i="2"/>
  <c r="C18" i="2"/>
  <c r="B18" i="2"/>
  <c r="N17" i="2"/>
  <c r="M17" i="2"/>
  <c r="L17" i="2"/>
  <c r="K17" i="2"/>
  <c r="J17" i="2"/>
  <c r="H17" i="2"/>
  <c r="F17" i="2"/>
  <c r="E17" i="2"/>
  <c r="C17" i="2"/>
  <c r="N16" i="2"/>
  <c r="M16" i="2"/>
  <c r="L16" i="2"/>
  <c r="K16" i="2"/>
  <c r="J16" i="2"/>
  <c r="H16" i="2"/>
  <c r="F16" i="2"/>
  <c r="E16" i="2"/>
  <c r="C16" i="2"/>
  <c r="N15" i="2"/>
  <c r="M15" i="2"/>
  <c r="L15" i="2"/>
  <c r="K15" i="2"/>
  <c r="J15" i="2"/>
  <c r="H15" i="2"/>
  <c r="F15" i="2"/>
  <c r="E15" i="2"/>
  <c r="C15" i="2"/>
  <c r="N14" i="2"/>
  <c r="M14" i="2"/>
  <c r="L14" i="2"/>
  <c r="K14" i="2"/>
  <c r="J14" i="2"/>
  <c r="H14" i="2"/>
  <c r="F14" i="2"/>
  <c r="E14" i="2"/>
  <c r="C14" i="2"/>
  <c r="N13" i="2"/>
  <c r="M13" i="2"/>
  <c r="L13" i="2"/>
  <c r="K13" i="2"/>
  <c r="J13" i="2"/>
  <c r="H13" i="2"/>
  <c r="F13" i="2"/>
  <c r="E13" i="2"/>
  <c r="C13" i="2"/>
  <c r="N12" i="2"/>
  <c r="M12" i="2"/>
  <c r="L12" i="2"/>
  <c r="K12" i="2"/>
  <c r="J12" i="2"/>
  <c r="H12" i="2"/>
  <c r="F12" i="2"/>
  <c r="E12" i="2"/>
  <c r="C12" i="2"/>
  <c r="N11" i="2"/>
  <c r="M11" i="2"/>
  <c r="L11" i="2"/>
  <c r="K11" i="2"/>
  <c r="J11" i="2"/>
  <c r="H11" i="2"/>
  <c r="F11" i="2"/>
  <c r="E11" i="2"/>
  <c r="C11" i="2"/>
  <c r="N10" i="2"/>
  <c r="M10" i="2"/>
  <c r="L10" i="2"/>
  <c r="K10" i="2"/>
  <c r="J10" i="2"/>
  <c r="H10" i="2"/>
  <c r="F10" i="2"/>
  <c r="E10" i="2"/>
  <c r="C10" i="2"/>
  <c r="N20" i="1"/>
  <c r="M20" i="1"/>
  <c r="L20" i="1"/>
  <c r="K20" i="1"/>
  <c r="J20" i="1"/>
  <c r="I20" i="1"/>
  <c r="H20" i="1"/>
  <c r="G20" i="1"/>
  <c r="F20" i="1"/>
  <c r="E20" i="1"/>
  <c r="D20" i="1"/>
  <c r="C20" i="1"/>
  <c r="B20" i="1"/>
  <c r="N19" i="1"/>
  <c r="M19" i="1"/>
  <c r="L19" i="1"/>
  <c r="K19" i="1"/>
  <c r="J19" i="1"/>
  <c r="H19" i="1"/>
  <c r="F19" i="1"/>
  <c r="E19" i="1"/>
  <c r="C19" i="1"/>
  <c r="N18" i="1"/>
  <c r="M18" i="1"/>
  <c r="L18" i="1"/>
  <c r="K18" i="1"/>
  <c r="J18" i="1"/>
  <c r="H18" i="1"/>
  <c r="F18" i="1"/>
  <c r="E18" i="1"/>
  <c r="C18" i="1"/>
  <c r="N17" i="1"/>
  <c r="M17" i="1"/>
  <c r="L17" i="1"/>
  <c r="K17" i="1"/>
  <c r="J17" i="1"/>
  <c r="H17" i="1"/>
  <c r="F17" i="1"/>
  <c r="E17" i="1"/>
  <c r="C17" i="1"/>
  <c r="N16" i="1"/>
  <c r="M16" i="1"/>
  <c r="L16" i="1"/>
  <c r="K16" i="1"/>
  <c r="J16" i="1"/>
  <c r="H16" i="1"/>
  <c r="F16" i="1"/>
  <c r="E16" i="1"/>
  <c r="C16" i="1"/>
  <c r="N15" i="1"/>
  <c r="M15" i="1"/>
  <c r="L15" i="1"/>
  <c r="K15" i="1"/>
  <c r="J15" i="1"/>
  <c r="H15" i="1"/>
  <c r="F15" i="1"/>
  <c r="E15" i="1"/>
  <c r="C15" i="1"/>
  <c r="N14" i="1"/>
  <c r="M14" i="1"/>
  <c r="L14" i="1"/>
  <c r="K14" i="1"/>
  <c r="J14" i="1"/>
  <c r="H14" i="1"/>
  <c r="F14" i="1"/>
  <c r="E14" i="1"/>
  <c r="C14" i="1"/>
  <c r="N13" i="1"/>
  <c r="M13" i="1"/>
  <c r="L13" i="1"/>
  <c r="K13" i="1"/>
  <c r="J13" i="1"/>
  <c r="H13" i="1"/>
  <c r="F13" i="1"/>
  <c r="E13" i="1"/>
  <c r="C13" i="1"/>
  <c r="N12" i="1"/>
  <c r="M12" i="1"/>
  <c r="L12" i="1"/>
  <c r="K12" i="1"/>
  <c r="J12" i="1"/>
  <c r="H12" i="1"/>
  <c r="F12" i="1"/>
  <c r="E12" i="1"/>
  <c r="C12" i="1"/>
  <c r="N11" i="1"/>
  <c r="M11" i="1"/>
  <c r="L11" i="1"/>
  <c r="K11" i="1"/>
  <c r="J11" i="1"/>
  <c r="H11" i="1"/>
  <c r="F11" i="1"/>
  <c r="E11" i="1"/>
  <c r="C11" i="1"/>
  <c r="N10" i="1"/>
  <c r="M10" i="1"/>
  <c r="L10" i="1"/>
  <c r="K10" i="1"/>
  <c r="J10" i="1"/>
  <c r="H10" i="1"/>
  <c r="F10" i="1"/>
  <c r="E10" i="1"/>
  <c r="C10" i="1"/>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T42" i="14" l="1"/>
  <c r="V42" i="14" s="1"/>
  <c r="T39" i="14"/>
  <c r="V39" i="14" s="1"/>
  <c r="C9" i="14"/>
  <c r="C12" i="14"/>
  <c r="C8" i="14"/>
  <c r="C10" i="14"/>
  <c r="Q28" i="10"/>
  <c r="N28" i="10"/>
  <c r="R28" i="10"/>
  <c r="P28" i="10"/>
  <c r="O28" i="10"/>
  <c r="S28" i="10"/>
  <c r="T9" i="10"/>
  <c r="J15" i="9"/>
  <c r="W50" i="7"/>
  <c r="E48" i="8"/>
  <c r="G48" i="8"/>
  <c r="H33" i="8" s="1"/>
  <c r="H12" i="8"/>
  <c r="H34" i="8"/>
  <c r="D13" i="8"/>
  <c r="D29" i="8"/>
  <c r="F41" i="8"/>
  <c r="D31" i="8"/>
  <c r="D41" i="8"/>
  <c r="H20" i="8"/>
  <c r="F13" i="8"/>
  <c r="F19" i="8"/>
  <c r="F29" i="8"/>
  <c r="D33" i="8"/>
  <c r="H41" i="8"/>
  <c r="D44" i="8"/>
  <c r="F37" i="8"/>
  <c r="F43" i="8"/>
  <c r="H18" i="8"/>
  <c r="H22" i="8"/>
  <c r="H13" i="8"/>
  <c r="D16" i="8"/>
  <c r="F23" i="8"/>
  <c r="D27" i="8"/>
  <c r="D37" i="8"/>
  <c r="F39" i="8"/>
  <c r="C48" i="8"/>
  <c r="D48" i="8" s="1"/>
  <c r="K9" i="6"/>
  <c r="K49" i="6" s="1"/>
  <c r="AF11" i="5"/>
  <c r="AF13" i="5"/>
  <c r="AF12" i="5"/>
  <c r="AF14" i="5"/>
  <c r="AF10" i="5"/>
  <c r="G21" i="3"/>
  <c r="AB17" i="3"/>
  <c r="AB14" i="3"/>
  <c r="AB16" i="3"/>
  <c r="AB18" i="3"/>
  <c r="AB20" i="3"/>
  <c r="AB11" i="3"/>
  <c r="AB19" i="3"/>
  <c r="Z21" i="3"/>
  <c r="AB13" i="3"/>
  <c r="AB12" i="3"/>
  <c r="AB15" i="3"/>
  <c r="AA21" i="3"/>
  <c r="T28" i="10" l="1"/>
  <c r="H24" i="8"/>
  <c r="F47" i="8"/>
  <c r="H43" i="8"/>
  <c r="F25" i="8"/>
  <c r="F9" i="8"/>
  <c r="H40" i="8"/>
  <c r="H31" i="8"/>
  <c r="F33" i="8"/>
  <c r="D21" i="8"/>
  <c r="D11" i="8"/>
  <c r="H14" i="8"/>
  <c r="D25" i="8"/>
  <c r="D39" i="8"/>
  <c r="H25" i="8"/>
  <c r="H9" i="8"/>
  <c r="H15" i="8"/>
  <c r="H17" i="8"/>
  <c r="H37" i="8"/>
  <c r="H21" i="8"/>
  <c r="H46" i="8"/>
  <c r="H39" i="8"/>
  <c r="H26" i="8"/>
  <c r="F21" i="8"/>
  <c r="H45" i="8"/>
  <c r="D43" i="8"/>
  <c r="H29" i="8"/>
  <c r="F17" i="8"/>
  <c r="H32" i="8"/>
  <c r="H10" i="8"/>
  <c r="F45" i="8"/>
  <c r="F35" i="8"/>
  <c r="D23" i="8"/>
  <c r="F48" i="8"/>
  <c r="D47" i="8"/>
  <c r="D9" i="8"/>
  <c r="D35" i="8"/>
  <c r="F15" i="8"/>
  <c r="H44" i="8"/>
  <c r="H38" i="8"/>
  <c r="H23" i="8"/>
  <c r="H35" i="8"/>
  <c r="H27" i="8"/>
  <c r="H16" i="8"/>
  <c r="F44" i="8"/>
  <c r="D42" i="8"/>
  <c r="F40" i="8"/>
  <c r="D38" i="8"/>
  <c r="F36" i="8"/>
  <c r="D34" i="8"/>
  <c r="F32" i="8"/>
  <c r="D26" i="8"/>
  <c r="F16" i="8"/>
  <c r="D14" i="8"/>
  <c r="F12" i="8"/>
  <c r="F46" i="8"/>
  <c r="F42" i="8"/>
  <c r="D40" i="8"/>
  <c r="F38" i="8"/>
  <c r="D36" i="8"/>
  <c r="F34" i="8"/>
  <c r="D32" i="8"/>
  <c r="F30" i="8"/>
  <c r="D28" i="8"/>
  <c r="F26" i="8"/>
  <c r="D24" i="8"/>
  <c r="F22" i="8"/>
  <c r="D20" i="8"/>
  <c r="F18" i="8"/>
  <c r="F14" i="8"/>
  <c r="D12" i="8"/>
  <c r="F10" i="8"/>
  <c r="D8" i="8"/>
  <c r="F24" i="8"/>
  <c r="D22" i="8"/>
  <c r="F20" i="8"/>
  <c r="D18" i="8"/>
  <c r="D10" i="8"/>
  <c r="F8" i="8"/>
  <c r="H48" i="8"/>
  <c r="D46" i="8"/>
  <c r="D30" i="8"/>
  <c r="F28" i="8"/>
  <c r="D15" i="8"/>
  <c r="D17" i="8"/>
  <c r="H28" i="8"/>
  <c r="H11" i="8"/>
  <c r="F27" i="8"/>
  <c r="D45" i="8"/>
  <c r="F31" i="8"/>
  <c r="D19" i="8"/>
  <c r="H47" i="8"/>
  <c r="H42" i="8"/>
  <c r="H36" i="8"/>
  <c r="H30" i="8"/>
  <c r="H19" i="8"/>
  <c r="H8" i="8"/>
  <c r="F11" i="8"/>
  <c r="AF15" i="5"/>
  <c r="AB21" i="3"/>
</calcChain>
</file>

<file path=xl/sharedStrings.xml><?xml version="1.0" encoding="utf-8"?>
<sst xmlns="http://schemas.openxmlformats.org/spreadsheetml/2006/main" count="661" uniqueCount="287">
  <si>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</si>
  <si>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</si>
  <si>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</si>
  <si>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</si>
  <si>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</si>
  <si>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</si>
  <si>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</si>
  <si>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</si>
  <si>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</si>
  <si>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</si>
  <si>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</si>
  <si>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</si>
  <si>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</si>
  <si>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</si>
  <si>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</si>
  <si>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</si>
  <si>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</si>
  <si>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</si>
  <si>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</si>
  <si>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</si>
  <si>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</si>
  <si>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</si>
  <si>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</si>
  <si>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</si>
  <si>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</si>
  <si>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</si>
  <si>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</si>
  <si>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</si>
  <si>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Totales E.S.O.</t>
  </si>
  <si>
    <t>Total Bachillerato</t>
  </si>
  <si>
    <t>Nº de Contrataciones</t>
  </si>
  <si>
    <t>Nº de Personas Contratadas</t>
  </si>
  <si>
    <t>Diferencia Contratos - Personas Contratadas</t>
  </si>
  <si>
    <t>Agricultura</t>
  </si>
  <si>
    <t>Industria</t>
  </si>
  <si>
    <t>Servicios</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</si>
  <si>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</si>
  <si>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</si>
  <si>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</si>
  <si>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</si>
  <si>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</si>
  <si>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</si>
  <si>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</si>
  <si>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</si>
  <si>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</si>
  <si>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</si>
  <si>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</si>
  <si>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</si>
  <si>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</si>
  <si>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</si>
  <si>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</si>
  <si>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</si>
  <si>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</si>
  <si>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</si>
  <si>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</si>
  <si>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</si>
  <si>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</si>
  <si>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</si>
  <si>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</si>
  <si>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</si>
  <si>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</si>
  <si>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</si>
  <si>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</si>
  <si>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</si>
  <si>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</si>
  <si>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</si>
  <si>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</si>
  <si>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</si>
  <si>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</si>
  <si>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</si>
  <si>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</si>
  <si>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</si>
  <si>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</si>
  <si>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</si>
  <si>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</si>
  <si>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</si>
  <si>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</si>
  <si>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</si>
  <si>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</si>
  <si>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</si>
  <si>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</si>
  <si>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</si>
  <si>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</si>
  <si>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</si>
  <si>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</si>
  <si>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</si>
  <si>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</si>
  <si>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</si>
  <si>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</si>
  <si>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</si>
  <si>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</si>
  <si>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</si>
  <si>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</si>
  <si>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</si>
  <si>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</si>
  <si>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</si>
  <si>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</si>
  <si>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</si>
  <si>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</si>
  <si>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</si>
  <si>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</si>
  <si>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</si>
  <si>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</si>
  <si>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</si>
  <si>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</si>
  <si>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</si>
  <si>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</si>
  <si>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</si>
  <si>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</si>
  <si>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</si>
  <si>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</si>
  <si>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</si>
  <si>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</si>
  <si>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</si>
  <si>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</si>
  <si>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</si>
  <si>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</si>
  <si>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</si>
  <si>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</si>
  <si>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</si>
  <si>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</si>
  <si>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</si>
  <si>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Bachillerato</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</si>
  <si>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</si>
  <si>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</si>
  <si>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</si>
  <si>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</si>
  <si>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</si>
  <si>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</si>
  <si>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</si>
  <si>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</si>
  <si>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</si>
  <si>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</si>
  <si>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</si>
  <si>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</si>
  <si>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</si>
  <si>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</si>
  <si>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</si>
  <si>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</si>
  <si>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</si>
  <si>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</si>
  <si>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</si>
  <si>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</si>
  <si>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</si>
  <si>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</si>
  <si>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</si>
  <si>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</si>
  <si>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</si>
  <si>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</si>
  <si>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</si>
  <si>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</si>
  <si>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</si>
  <si>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</si>
  <si>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</si>
  <si>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</si>
  <si>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</si>
  <si>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</si>
  <si>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</si>
  <si>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</si>
  <si>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</si>
  <si>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</si>
  <si>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</si>
  <si>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</si>
  <si>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</si>
  <si>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</si>
  <si>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</si>
  <si>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</si>
  <si>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</si>
  <si>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</si>
  <si>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</si>
  <si>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</si>
  <si>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</si>
  <si>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</si>
  <si>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</si>
  <si>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</si>
  <si>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</si>
  <si>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</si>
  <si>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</si>
  <si>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</si>
  <si>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</si>
  <si>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</si>
  <si>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</si>
  <si>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</si>
  <si>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</si>
  <si>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</si>
  <si>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</si>
  <si>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</si>
  <si>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</si>
  <si>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</si>
  <si>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</si>
  <si>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</si>
  <si>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</si>
  <si>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</si>
  <si>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</si>
  <si>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</si>
  <si>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</si>
  <si>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</si>
  <si>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</si>
  <si>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</si>
  <si>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</si>
  <si>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</si>
  <si>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</si>
  <si>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Grados</t>
  </si>
  <si>
    <t>PEEA 1.1.2016</t>
  </si>
  <si>
    <t>Sociedad Limitada</t>
  </si>
  <si>
    <t>Nº  de Constituciones Societarias en Marzo de 2017 según BORME disgregado por tipo de Sociedad, Número y Capital</t>
  </si>
  <si>
    <t>FEBRERO / 2017</t>
  </si>
  <si>
    <t>Nº de Contratos y Personas Contratadas en Febrero de 2017 disgregado por Intervalos de Edad y Sexo.</t>
  </si>
  <si>
    <r>
      <t xml:space="preserve">Porcentaje de personas contratadas por sexos y edad en relación con el total de personas contratadas en la ciudad de Badajoz en Febrero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</si>
  <si>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Febrero de 2017 disgregado por Niveles de Estudios y Sexo</t>
  </si>
  <si>
    <r>
      <t xml:space="preserve">Porcentaje de hombres y mujeres contratadas por niveles de estudios en la ciudad de Badajoz en Febrero de 2017. </t>
    </r>
    <r>
      <rPr>
        <b/>
        <sz val="10"/>
        <color theme="1"/>
        <rFont val="Arial"/>
        <family val="2"/>
      </rPr>
      <t>Fuente:</t>
    </r>
    <r>
      <rPr>
        <sz val="10"/>
        <color theme="1"/>
        <rFont val="Arial"/>
        <family val="2"/>
      </rPr>
      <t xml:space="preserve"> Elaboración propia a partir de datos del Observatorio del Empleo del SEXPE</t>
    </r>
  </si>
  <si>
    <t>F.P.G.M.</t>
  </si>
  <si>
    <t>F.P.G.S.</t>
  </si>
  <si>
    <t>Master y Ddos</t>
  </si>
  <si>
    <t>Primaria</t>
  </si>
  <si>
    <t>Nº de Personas Contratadas en Febrero de 2017 disgregado por Nivel de Estudios, Intervalo de Edad y Sexo.</t>
  </si>
  <si>
    <r>
      <t xml:space="preserve">Número de personas contratadas por grupos de edad y niveles de estudio en la ciudad de Badajoz en Febrero de 2017. </t>
    </r>
    <r>
      <rPr>
        <b/>
        <sz val="10"/>
        <color theme="1"/>
        <rFont val="Arial"/>
        <family val="2"/>
      </rPr>
      <t>Fuente:</t>
    </r>
    <r>
      <rPr>
        <sz val="10"/>
        <color theme="1"/>
        <rFont val="Arial"/>
        <family val="2"/>
      </rPr>
      <t xml:space="preserve"> Elaboración propia a partir de datos del Observatorio del Empleo del SEXPE</t>
    </r>
  </si>
  <si>
    <t>Total Primaria</t>
  </si>
  <si>
    <t>Total FP GM</t>
  </si>
  <si>
    <t>Total FP GS</t>
  </si>
  <si>
    <t>Total Master y Ddo</t>
  </si>
  <si>
    <t xml:space="preserve">Nº de Contratatos y Personas Contratadas en Febrero de 2017 disgregado por Sectores de Actividad </t>
  </si>
  <si>
    <r>
      <t xml:space="preserve">Porcentaje de personas contratadas por sectores de actividad en la ciudad de Badajoz en Febrero de 2017. </t>
    </r>
    <r>
      <rPr>
        <b/>
        <sz val="10"/>
        <color theme="1"/>
        <rFont val="Arial"/>
        <family val="2"/>
      </rPr>
      <t>Fuente:</t>
    </r>
    <r>
      <rPr>
        <sz val="10"/>
        <color theme="1"/>
        <rFont val="Arial"/>
        <family val="2"/>
      </rPr>
      <t xml:space="preserve"> Elaboración propia a partir de datos del Observatorio del Empleo del SEXPE</t>
    </r>
  </si>
  <si>
    <t>Construccion</t>
  </si>
  <si>
    <t>Admon. Publica y Defensa</t>
  </si>
  <si>
    <t>Nº de Personas Contratadas en Febrero de 2017 disgregadas por Sectores de Actividad, Intervalo de Edad y Sexo</t>
  </si>
  <si>
    <r>
      <t xml:space="preserve">Nº de personas contratadas por grupos de edad y sectores de actividad en la ciudad de Badajoz en Febrero de 2017.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</si>
  <si>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</si>
  <si>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</si>
  <si>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</si>
  <si>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Vendedores en tiendas y almacenes</t>
  </si>
  <si>
    <t>Albañiles</t>
  </si>
  <si>
    <t>Ayudantes de cocina</t>
  </si>
  <si>
    <t>Empleados de servicios de correos (excepto empleados de mostrador)</t>
  </si>
  <si>
    <t>Cocineros asalariados</t>
  </si>
  <si>
    <t>Monitores de actividades recreativas y de entretenimiento</t>
  </si>
  <si>
    <t>Trabajadores cualificados en actividades agrícolas (excepto en huertas, invernaderos, viveros y jardines)</t>
  </si>
  <si>
    <t>Compositores, músicos y cantantes</t>
  </si>
  <si>
    <t>Técnicos de grabación audiovisual</t>
  </si>
  <si>
    <t>Peones agrícolas en huertas, invernaderos, viveros y jardines</t>
  </si>
  <si>
    <t>Peones de las industrias manufactureras</t>
  </si>
  <si>
    <t>Empleados administrativos con tareas de atención al público no clasificados bajo otros epígrafes</t>
  </si>
  <si>
    <t>Trabajadores de los cuidados personales a domicilio</t>
  </si>
  <si>
    <t>Promotores de venta</t>
  </si>
  <si>
    <t>Conductores asalariados de camiones</t>
  </si>
  <si>
    <t>Conductores asalariados de automóviles, taxis y furgonetas</t>
  </si>
  <si>
    <t>Vigilantes de seguridad y similares habilitados para ir armados</t>
  </si>
  <si>
    <t>Trabajadores de los cuidados a las personas en servicios de salud no clasificados bajo otros epígrafes</t>
  </si>
  <si>
    <t>Empleados domésticos</t>
  </si>
  <si>
    <t>Auxiliares de enfermería de atención primaria</t>
  </si>
  <si>
    <t>Otras ocupaciones elementales</t>
  </si>
  <si>
    <t>Otro personal de limpieza</t>
  </si>
  <si>
    <t>Azafatos de tierra</t>
  </si>
  <si>
    <t>Barrenderos y afines</t>
  </si>
  <si>
    <t>Peones del transporte de mercancías y descargadores</t>
  </si>
  <si>
    <t>Empleados administrativos sin tareas de atención al público no clasificados bajo otros epígrafes</t>
  </si>
  <si>
    <t>Agentes y representantes comerciales</t>
  </si>
  <si>
    <t>Trabajadores cualificados en actividades forestales y del medio natural</t>
  </si>
  <si>
    <t>Reponedores</t>
  </si>
  <si>
    <t>Cuidadores de niños en guarderías y centros educativos</t>
  </si>
  <si>
    <t>Conductores de autobuses y tranvías</t>
  </si>
  <si>
    <t>Teleoperadores</t>
  </si>
  <si>
    <t>Cajeros y taquilleros (excepto bancos)</t>
  </si>
  <si>
    <t>Profesores y profesionales de la enseñanza no clasificados bajo otros epígrafes</t>
  </si>
  <si>
    <t>Enfermeros no especializados</t>
  </si>
  <si>
    <t>Actores</t>
  </si>
  <si>
    <t>Artistas de artes plásticas y visuales</t>
  </si>
  <si>
    <t>Las 40 Ocupaciones más contratadas (Nº de Contratatos y Nº de Personas Contratadas) en Febrero de 2017 disgregado por Sexo</t>
  </si>
  <si>
    <t>Las 40 Ocupaciones más contratadas (Nº de Personas Contratadas) en Febrero de 2017 disgregado por Intervalo de Edad y Sexo</t>
  </si>
  <si>
    <t>Las 40 Ocupaciones más contratadas (Nº de Personas Contratadas) en Febrero de 2017 disgregado por Sexo y su representatividad sobre el total de contratación.</t>
  </si>
  <si>
    <t>Nº de Personas Contratadas en Febrero de 2017 disgregado por duración del contrato y Nivel de Estudios</t>
  </si>
  <si>
    <r>
      <t xml:space="preserve">Nº de personas contratadas por duración de los contratos y niveles de estudios en la ciudad de Badajoz en Febrero de 2017. </t>
    </r>
    <r>
      <rPr>
        <b/>
        <sz val="10"/>
        <color theme="1"/>
        <rFont val="Arial"/>
        <family val="2"/>
      </rPr>
      <t>Fuente:</t>
    </r>
    <r>
      <rPr>
        <sz val="10"/>
        <color theme="1"/>
        <rFont val="Arial"/>
        <family val="2"/>
      </rPr>
      <t xml:space="preserve"> Elaboración propia a partir de datos del Observatorio del Empleo del SEXPE</t>
    </r>
  </si>
  <si>
    <t xml:space="preserve">Master y Ddo </t>
  </si>
  <si>
    <t>Bto</t>
  </si>
  <si>
    <t>Nº de Contratos y de Personas Contratadas  en Febrero de 2017 disgregado por Intervalo de Edad, Sexo y Duración del Contrato</t>
  </si>
  <si>
    <t xml:space="preserve">Sociedades constituidas e importe de su capital social en la ciudad de Badajoz en el mes de Febrero de 2017 y acumulado anual. Distribución por tipos societarios. </t>
  </si>
  <si>
    <t>Nº  de Constituciones Societarias en Febrero de 2017 según BORME disgregado por Sector de Actividad, Número y Capital</t>
  </si>
  <si>
    <t>Sociedades constituidas e importe de su capital social en la ciudad de Badajoz en el mes de Febrero de 2017. Distribución por sectores de actividad económica.</t>
  </si>
  <si>
    <t>Nº de Afiliaciones según Regìmenes en la Seguridad Social en Febrero de 2017 en la ciudad de Badajoz por regímenes de afiliación.</t>
  </si>
  <si>
    <r>
      <t xml:space="preserve">Procentaje de Afiliaciónes en la Seguridad Social por regímenes de afiliación en base al total de afiliaciones en el último día laborable de cada mes en la ciudad de Badajoz en Febrero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</si>
  <si>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Febrero de 2017 en relación con la PEEA</t>
  </si>
  <si>
    <t>Provincia Caceres</t>
  </si>
  <si>
    <r>
      <t xml:space="preserve">Procentaje de Afiliaciónes en la Seguridad Social en la ciudad de Badajoz, Provincias de Badajoz y Cáceres, Extremadura y España en en el último día laborable de cada mes en relación con la PEEA de cada zona de referencia en Febrero de 2017. </t>
    </r>
    <r>
      <rPr>
        <b/>
        <sz val="10"/>
        <color theme="1"/>
        <rFont val="Arial"/>
        <family val="2"/>
      </rPr>
      <t>Fuente:</t>
    </r>
    <r>
      <rPr>
        <sz val="10"/>
        <color theme="1"/>
        <rFont val="Arial"/>
        <family val="2"/>
      </rPr>
      <t xml:space="preserve"> Elaboración propia a partir de datos de la Seguridad Social.</t>
    </r>
  </si>
  <si>
    <t>Regimen General</t>
  </si>
  <si>
    <t>Regimen Agrario</t>
  </si>
  <si>
    <t>Regimen Hogar</t>
  </si>
  <si>
    <t>Regimen Autónomos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</si>
</sst>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numCache>
            </c:numRef>
          </c:val>
          <c:extLst xmlns:c16r2="http://schemas.microsoft.com/office/drawing/2015/06/chart">
            <c:ext xmlns:c16="http://schemas.microsoft.com/office/drawing/2014/chart" uri="{C3380CC4-5D6E-409C-BE32-E72D297353CC}">
              <c16:uniqueId val="{00000000-1759-4B1B-B1D5-17F6B87D50EC}"/>
            </c:ext>
          </c:extLst>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numCache>
            </c:numRef>
          </c:val>
          <c:extLst xmlns:c16r2="http://schemas.microsoft.com/office/drawing/2015/06/chart">
            <c:ext xmlns:c16="http://schemas.microsoft.com/office/drawing/2014/chart" uri="{C3380CC4-5D6E-409C-BE32-E72D297353CC}">
              <c16:uniqueId val="{00000001-1759-4B1B-B1D5-17F6B87D50EC}"/>
            </c:ext>
          </c:extLst>
        </c:ser>
        <c:dLbls>
          <c:showLegendKey val="0"/>
          <c:showVal val="0"/>
          <c:showCatName val="0"/>
          <c:showSerName val="0"/>
          <c:showPercent val="0"/>
          <c:showBubbleSize val="0"/>
        </c:dLbls>
        <c:gapWidth val="50"/>
        <c:overlap val="100"/>
        <c:axId val="685251528"/>
        <c:axId val="685255448"/>
      </c:barChart>
      <c:dateAx>
        <c:axId val="685251528"/>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5448"/>
        <c:crosses val="autoZero"/>
        <c:auto val="1"/>
        <c:lblOffset val="100"/>
        <c:baseTimeUnit val="months"/>
      </c:dateAx>
      <c:valAx>
        <c:axId val="685255448"/>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1528"/>
        <c:crosses val="autoZero"/>
        <c:crossBetween val="between"/>
      </c:valAx>
      <c:spPr>
        <a:noFill/>
        <a:ln>
          <a:noFill/>
        </a:ln>
        <a:effectLst/>
      </c:spPr>
    </c:plotArea>
    <c:legend>
      <c:legendPos val="b"/>
      <c:layout>
        <c:manualLayout>
          <c:xMode val="edge"/>
          <c:yMode val="edge"/>
          <c:x val="0.38503550442780493"/>
          <c:y val="2.5844193001219366E-2"/>
          <c:w val="0.20769586957035513"/>
          <c:h val="7.44098993848648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1.0485247500609607E-2</c:v>
                </c:pt>
                <c:pt idx="1">
                  <c:v>6.8763716166788585E-2</c:v>
                </c:pt>
                <c:pt idx="2">
                  <c:v>0.10485247500609607</c:v>
                </c:pt>
                <c:pt idx="3">
                  <c:v>9.0709583028529633E-2</c:v>
                </c:pt>
                <c:pt idx="4">
                  <c:v>7.1445988783223599E-2</c:v>
                </c:pt>
                <c:pt idx="5">
                  <c:v>7.7542062911485007E-2</c:v>
                </c:pt>
                <c:pt idx="6">
                  <c:v>6.9251402097049497E-2</c:v>
                </c:pt>
                <c:pt idx="7">
                  <c:v>5.2182394537917579E-2</c:v>
                </c:pt>
                <c:pt idx="8">
                  <c:v>2.9017312850524262E-2</c:v>
                </c:pt>
                <c:pt idx="9">
                  <c:v>1.511826383808827E-2</c:v>
                </c:pt>
              </c:numCache>
            </c:numRef>
          </c:val>
          <c:extLst xmlns:c16r2="http://schemas.microsoft.com/office/drawing/2015/06/chart">
            <c:ext xmlns:c16="http://schemas.microsoft.com/office/drawing/2014/chart" uri="{C3380CC4-5D6E-409C-BE32-E72D297353CC}">
              <c16:uniqueId val="{00000000-8DEA-48E0-ABAF-8EB0EB0A9812}"/>
            </c:ext>
          </c:extLst>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EA-48E0-ABAF-8EB0EB0A981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8.2906608144355035E-3</c:v>
                </c:pt>
                <c:pt idx="1">
                  <c:v>6.5349914654962205E-2</c:v>
                </c:pt>
                <c:pt idx="2">
                  <c:v>9.4611070470616926E-2</c:v>
                </c:pt>
                <c:pt idx="3">
                  <c:v>6.5837600585223116E-2</c:v>
                </c:pt>
                <c:pt idx="4">
                  <c:v>5.3157766398439402E-2</c:v>
                </c:pt>
                <c:pt idx="5">
                  <c:v>4.4623262618873442E-2</c:v>
                </c:pt>
                <c:pt idx="6">
                  <c:v>3.8283345525481592E-2</c:v>
                </c:pt>
                <c:pt idx="7">
                  <c:v>2.1458180931480126E-2</c:v>
                </c:pt>
                <c:pt idx="8">
                  <c:v>1.2435991221653255E-2</c:v>
                </c:pt>
                <c:pt idx="9">
                  <c:v>6.5837600585223113E-3</c:v>
                </c:pt>
              </c:numCache>
            </c:numRef>
          </c:val>
          <c:extLst xmlns:c16r2="http://schemas.microsoft.com/office/drawing/2015/06/chart">
            <c:ext xmlns:c16="http://schemas.microsoft.com/office/drawing/2014/chart" uri="{C3380CC4-5D6E-409C-BE32-E72D297353CC}">
              <c16:uniqueId val="{00000002-8DEA-48E0-ABAF-8EB0EB0A9812}"/>
            </c:ext>
          </c:extLst>
        </c:ser>
        <c:dLbls>
          <c:showLegendKey val="0"/>
          <c:showVal val="0"/>
          <c:showCatName val="0"/>
          <c:showSerName val="0"/>
          <c:showPercent val="0"/>
          <c:showBubbleSize val="0"/>
        </c:dLbls>
        <c:gapWidth val="50"/>
        <c:overlap val="100"/>
        <c:axId val="685250352"/>
        <c:axId val="685255056"/>
      </c:barChart>
      <c:catAx>
        <c:axId val="685250352"/>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5056"/>
        <c:crosses val="autoZero"/>
        <c:auto val="1"/>
        <c:lblAlgn val="ctr"/>
        <c:lblOffset val="100"/>
        <c:noMultiLvlLbl val="0"/>
      </c:catAx>
      <c:valAx>
        <c:axId val="6852550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0352"/>
        <c:crosses val="autoZero"/>
        <c:crossBetween val="between"/>
        <c:majorUnit val="2.0000000000000004E-2"/>
      </c:valAx>
      <c:spPr>
        <a:noFill/>
        <a:ln>
          <a:noFill/>
        </a:ln>
        <a:effectLst/>
      </c:spPr>
    </c:plotArea>
    <c:legend>
      <c:legendPos val="b"/>
      <c:layout>
        <c:manualLayout>
          <c:xMode val="edge"/>
          <c:yMode val="edge"/>
          <c:x val="0.36227115995527298"/>
          <c:y val="2.6843467483231284E-2"/>
          <c:w val="0.31823842875255565"/>
          <c:h val="7.9638013998250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11702102136E-2"/>
          <c:y val="9.8606645230439438E-2"/>
          <c:w val="0.8886984590635848"/>
          <c:h val="0.64118490011899631"/>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Bachillerato</c:v>
                </c:pt>
                <c:pt idx="4">
                  <c:v>F.P.G.M.</c:v>
                </c:pt>
                <c:pt idx="5">
                  <c:v>F.P.G.S.</c:v>
                </c:pt>
                <c:pt idx="6">
                  <c:v>Grado</c:v>
                </c:pt>
                <c:pt idx="7">
                  <c:v>Master y Ddos</c:v>
                </c:pt>
              </c:strCache>
            </c:strRef>
          </c:cat>
          <c:val>
            <c:numRef>
              <c:f>'Contratos Estudios-Sexo'!$H$10:$H$17</c:f>
              <c:numCache>
                <c:formatCode>0.00%</c:formatCode>
                <c:ptCount val="8"/>
                <c:pt idx="0">
                  <c:v>4.2853779138215212E-2</c:v>
                </c:pt>
                <c:pt idx="1">
                  <c:v>0.15846479868142219</c:v>
                </c:pt>
                <c:pt idx="2">
                  <c:v>0.27501765952437013</c:v>
                </c:pt>
                <c:pt idx="3">
                  <c:v>5.5097716034848129E-2</c:v>
                </c:pt>
                <c:pt idx="4">
                  <c:v>1.5069460795855898E-2</c:v>
                </c:pt>
                <c:pt idx="5">
                  <c:v>8.2411113727336952E-3</c:v>
                </c:pt>
                <c:pt idx="6">
                  <c:v>2.0955968919237108E-2</c:v>
                </c:pt>
                <c:pt idx="7">
                  <c:v>1.5304921120791147E-2</c:v>
                </c:pt>
              </c:numCache>
            </c:numRef>
          </c:val>
          <c:extLst xmlns:c16r2="http://schemas.microsoft.com/office/drawing/2015/06/chart">
            <c:ext xmlns:c16="http://schemas.microsoft.com/office/drawing/2014/chart" uri="{C3380CC4-5D6E-409C-BE32-E72D297353CC}">
              <c16:uniqueId val="{00000000-FD7C-4D8E-9CC7-2B95A39A6255}"/>
            </c:ext>
          </c:extLst>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7C-4D8E-9CC7-2B95A39A6255}"/>
                </c:ex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7C-4D8E-9CC7-2B95A39A6255}"/>
                </c:ex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7C-4D8E-9CC7-2B95A39A6255}"/>
                </c:ex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7C-4D8E-9CC7-2B95A39A6255}"/>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Bachillerato</c:v>
                </c:pt>
                <c:pt idx="4">
                  <c:v>F.P.G.M.</c:v>
                </c:pt>
                <c:pt idx="5">
                  <c:v>F.P.G.S.</c:v>
                </c:pt>
                <c:pt idx="6">
                  <c:v>Grado</c:v>
                </c:pt>
                <c:pt idx="7">
                  <c:v>Master y Ddos</c:v>
                </c:pt>
              </c:strCache>
            </c:strRef>
          </c:cat>
          <c:val>
            <c:numRef>
              <c:f>'Contratos Estudios-Sexo'!$J$10:$J$17</c:f>
              <c:numCache>
                <c:formatCode>0.00%</c:formatCode>
                <c:ptCount val="8"/>
                <c:pt idx="0">
                  <c:v>2.1191429244172357E-2</c:v>
                </c:pt>
                <c:pt idx="1">
                  <c:v>8.5707558276430423E-2</c:v>
                </c:pt>
                <c:pt idx="2">
                  <c:v>0.16411584647986815</c:v>
                </c:pt>
                <c:pt idx="3">
                  <c:v>6.8048033906286789E-2</c:v>
                </c:pt>
                <c:pt idx="4">
                  <c:v>1.8365905344949376E-2</c:v>
                </c:pt>
                <c:pt idx="5">
                  <c:v>1.036025429715093E-2</c:v>
                </c:pt>
                <c:pt idx="6">
                  <c:v>2.4958794443136333E-2</c:v>
                </c:pt>
                <c:pt idx="7">
                  <c:v>1.6246762420532142E-2</c:v>
                </c:pt>
              </c:numCache>
            </c:numRef>
          </c:val>
          <c:extLst xmlns:c16r2="http://schemas.microsoft.com/office/drawing/2015/06/chart">
            <c:ext xmlns:c16="http://schemas.microsoft.com/office/drawing/2014/chart" uri="{C3380CC4-5D6E-409C-BE32-E72D297353CC}">
              <c16:uniqueId val="{00000005-FD7C-4D8E-9CC7-2B95A39A6255}"/>
            </c:ext>
          </c:extLst>
        </c:ser>
        <c:dLbls>
          <c:showLegendKey val="0"/>
          <c:showVal val="0"/>
          <c:showCatName val="0"/>
          <c:showSerName val="0"/>
          <c:showPercent val="0"/>
          <c:showBubbleSize val="0"/>
        </c:dLbls>
        <c:gapWidth val="50"/>
        <c:overlap val="100"/>
        <c:axId val="685252312"/>
        <c:axId val="685254272"/>
      </c:barChart>
      <c:catAx>
        <c:axId val="685252312"/>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272"/>
        <c:crosses val="autoZero"/>
        <c:auto val="1"/>
        <c:lblAlgn val="ctr"/>
        <c:lblOffset val="100"/>
        <c:noMultiLvlLbl val="0"/>
      </c:catAx>
      <c:valAx>
        <c:axId val="68525427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2312"/>
        <c:crosses val="autoZero"/>
        <c:crossBetween val="between"/>
      </c:valAx>
      <c:spPr>
        <a:noFill/>
        <a:ln>
          <a:noFill/>
        </a:ln>
        <a:effectLst/>
      </c:spPr>
    </c:plotArea>
    <c:legend>
      <c:legendPos val="b"/>
      <c:layout>
        <c:manualLayout>
          <c:xMode val="edge"/>
          <c:yMode val="edge"/>
          <c:x val="0.33437072651110566"/>
          <c:y val="2.1642825193474609E-2"/>
          <c:w val="0.32638347080472346"/>
          <c:h val="7.37483859533635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11</c:v>
                </c:pt>
                <c:pt idx="1">
                  <c:v>39</c:v>
                </c:pt>
                <c:pt idx="2">
                  <c:v>40</c:v>
                </c:pt>
                <c:pt idx="3">
                  <c:v>34</c:v>
                </c:pt>
                <c:pt idx="4">
                  <c:v>36</c:v>
                </c:pt>
                <c:pt idx="5">
                  <c:v>42</c:v>
                </c:pt>
                <c:pt idx="6">
                  <c:v>32</c:v>
                </c:pt>
                <c:pt idx="7">
                  <c:v>22</c:v>
                </c:pt>
                <c:pt idx="8">
                  <c:v>13</c:v>
                </c:pt>
                <c:pt idx="9">
                  <c:v>3</c:v>
                </c:pt>
              </c:numCache>
            </c:numRef>
          </c:val>
          <c:smooth val="0"/>
          <c:extLst xmlns:c16r2="http://schemas.microsoft.com/office/drawing/2015/06/chart">
            <c:ext xmlns:c16="http://schemas.microsoft.com/office/drawing/2014/chart" uri="{C3380CC4-5D6E-409C-BE32-E72D297353CC}">
              <c16:uniqueId val="{00000000-510F-4C75-8C31-E5E4B0B708C1}"/>
            </c:ext>
          </c:extLst>
        </c:ser>
        <c:ser>
          <c:idx val="1"/>
          <c:order val="1"/>
          <c:tx>
            <c:strRef>
              <c:f>'Contratos Estudios-Edad'!$G$10</c:f>
              <c:strCache>
                <c:ptCount val="1"/>
                <c:pt idx="0">
                  <c:v>Total Primaria</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23</c:v>
                </c:pt>
                <c:pt idx="1">
                  <c:v>142</c:v>
                </c:pt>
                <c:pt idx="2">
                  <c:v>182</c:v>
                </c:pt>
                <c:pt idx="3">
                  <c:v>162</c:v>
                </c:pt>
                <c:pt idx="4">
                  <c:v>129</c:v>
                </c:pt>
                <c:pt idx="5">
                  <c:v>107</c:v>
                </c:pt>
                <c:pt idx="6">
                  <c:v>122</c:v>
                </c:pt>
                <c:pt idx="7">
                  <c:v>94</c:v>
                </c:pt>
                <c:pt idx="8">
                  <c:v>45</c:v>
                </c:pt>
                <c:pt idx="9">
                  <c:v>32</c:v>
                </c:pt>
              </c:numCache>
            </c:numRef>
          </c:val>
          <c:smooth val="0"/>
          <c:extLst xmlns:c16r2="http://schemas.microsoft.com/office/drawing/2015/06/chart">
            <c:ext xmlns:c16="http://schemas.microsoft.com/office/drawing/2014/chart" uri="{C3380CC4-5D6E-409C-BE32-E72D297353CC}">
              <c16:uniqueId val="{00000001-510F-4C75-8C31-E5E4B0B708C1}"/>
            </c:ext>
          </c:extLst>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34</c:v>
                </c:pt>
                <c:pt idx="1">
                  <c:v>209</c:v>
                </c:pt>
                <c:pt idx="2">
                  <c:v>330</c:v>
                </c:pt>
                <c:pt idx="3">
                  <c:v>267</c:v>
                </c:pt>
                <c:pt idx="4">
                  <c:v>224</c:v>
                </c:pt>
                <c:pt idx="5">
                  <c:v>267</c:v>
                </c:pt>
                <c:pt idx="6">
                  <c:v>232</c:v>
                </c:pt>
                <c:pt idx="7">
                  <c:v>160</c:v>
                </c:pt>
                <c:pt idx="8">
                  <c:v>99</c:v>
                </c:pt>
                <c:pt idx="9">
                  <c:v>45</c:v>
                </c:pt>
              </c:numCache>
            </c:numRef>
          </c:val>
          <c:smooth val="0"/>
          <c:extLst xmlns:c16r2="http://schemas.microsoft.com/office/drawing/2015/06/chart">
            <c:ext xmlns:c16="http://schemas.microsoft.com/office/drawing/2014/chart" uri="{C3380CC4-5D6E-409C-BE32-E72D297353CC}">
              <c16:uniqueId val="{00000002-510F-4C75-8C31-E5E4B0B708C1}"/>
            </c:ext>
          </c:extLst>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11</c:v>
                </c:pt>
                <c:pt idx="1">
                  <c:v>104</c:v>
                </c:pt>
                <c:pt idx="2">
                  <c:v>118</c:v>
                </c:pt>
                <c:pt idx="3">
                  <c:v>96</c:v>
                </c:pt>
                <c:pt idx="4">
                  <c:v>74</c:v>
                </c:pt>
                <c:pt idx="5">
                  <c:v>41</c:v>
                </c:pt>
                <c:pt idx="6">
                  <c:v>42</c:v>
                </c:pt>
                <c:pt idx="7">
                  <c:v>18</c:v>
                </c:pt>
                <c:pt idx="8">
                  <c:v>12</c:v>
                </c:pt>
                <c:pt idx="9">
                  <c:v>7</c:v>
                </c:pt>
              </c:numCache>
            </c:numRef>
          </c:val>
          <c:smooth val="0"/>
          <c:extLst xmlns:c16r2="http://schemas.microsoft.com/office/drawing/2015/06/chart">
            <c:ext xmlns:c16="http://schemas.microsoft.com/office/drawing/2014/chart" uri="{C3380CC4-5D6E-409C-BE32-E72D297353CC}">
              <c16:uniqueId val="{00000003-510F-4C75-8C31-E5E4B0B708C1}"/>
            </c:ext>
          </c:extLst>
        </c:ser>
        <c:ser>
          <c:idx val="4"/>
          <c:order val="4"/>
          <c:tx>
            <c:strRef>
              <c:f>'Contratos Estudios-Edad'!$P$10</c:f>
              <c:strCache>
                <c:ptCount val="1"/>
                <c:pt idx="0">
                  <c:v>Total FP GM</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1</c:v>
                </c:pt>
                <c:pt idx="1">
                  <c:v>26</c:v>
                </c:pt>
                <c:pt idx="2">
                  <c:v>41</c:v>
                </c:pt>
                <c:pt idx="3">
                  <c:v>21</c:v>
                </c:pt>
                <c:pt idx="4">
                  <c:v>15</c:v>
                </c:pt>
                <c:pt idx="5">
                  <c:v>15</c:v>
                </c:pt>
                <c:pt idx="6">
                  <c:v>13</c:v>
                </c:pt>
                <c:pt idx="7">
                  <c:v>8</c:v>
                </c:pt>
                <c:pt idx="8">
                  <c:v>2</c:v>
                </c:pt>
                <c:pt idx="9">
                  <c:v>0</c:v>
                </c:pt>
              </c:numCache>
            </c:numRef>
          </c:val>
          <c:smooth val="0"/>
          <c:extLst xmlns:c16r2="http://schemas.microsoft.com/office/drawing/2015/06/chart">
            <c:ext xmlns:c16="http://schemas.microsoft.com/office/drawing/2014/chart" uri="{C3380CC4-5D6E-409C-BE32-E72D297353CC}">
              <c16:uniqueId val="{00000004-510F-4C75-8C31-E5E4B0B708C1}"/>
            </c:ext>
          </c:extLst>
        </c:ser>
        <c:ser>
          <c:idx val="5"/>
          <c:order val="5"/>
          <c:tx>
            <c:strRef>
              <c:f>'Contratos Estudios-Edad'!$S$10</c:f>
              <c:strCache>
                <c:ptCount val="1"/>
                <c:pt idx="0">
                  <c:v>Total FP GS</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14</c:v>
                </c:pt>
                <c:pt idx="2">
                  <c:v>25</c:v>
                </c:pt>
                <c:pt idx="3">
                  <c:v>13</c:v>
                </c:pt>
                <c:pt idx="4">
                  <c:v>12</c:v>
                </c:pt>
                <c:pt idx="5">
                  <c:v>8</c:v>
                </c:pt>
                <c:pt idx="6">
                  <c:v>3</c:v>
                </c:pt>
                <c:pt idx="7">
                  <c:v>4</c:v>
                </c:pt>
                <c:pt idx="8">
                  <c:v>0</c:v>
                </c:pt>
                <c:pt idx="9">
                  <c:v>0</c:v>
                </c:pt>
              </c:numCache>
            </c:numRef>
          </c:val>
          <c:smooth val="0"/>
          <c:extLst xmlns:c16r2="http://schemas.microsoft.com/office/drawing/2015/06/chart">
            <c:ext xmlns:c16="http://schemas.microsoft.com/office/drawing/2014/chart" uri="{C3380CC4-5D6E-409C-BE32-E72D297353CC}">
              <c16:uniqueId val="{00000005-510F-4C75-8C31-E5E4B0B708C1}"/>
            </c:ext>
          </c:extLst>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0</c:v>
                </c:pt>
                <c:pt idx="1">
                  <c:v>28</c:v>
                </c:pt>
                <c:pt idx="2">
                  <c:v>69</c:v>
                </c:pt>
                <c:pt idx="3">
                  <c:v>31</c:v>
                </c:pt>
                <c:pt idx="4">
                  <c:v>29</c:v>
                </c:pt>
                <c:pt idx="5">
                  <c:v>23</c:v>
                </c:pt>
                <c:pt idx="6">
                  <c:v>5</c:v>
                </c:pt>
                <c:pt idx="7">
                  <c:v>5</c:v>
                </c:pt>
                <c:pt idx="8">
                  <c:v>2</c:v>
                </c:pt>
                <c:pt idx="9">
                  <c:v>3</c:v>
                </c:pt>
              </c:numCache>
            </c:numRef>
          </c:val>
          <c:smooth val="0"/>
          <c:extLst xmlns:c16r2="http://schemas.microsoft.com/office/drawing/2015/06/chart">
            <c:ext xmlns:c16="http://schemas.microsoft.com/office/drawing/2014/chart" uri="{C3380CC4-5D6E-409C-BE32-E72D297353CC}">
              <c16:uniqueId val="{00000006-510F-4C75-8C31-E5E4B0B708C1}"/>
            </c:ext>
          </c:extLst>
        </c:ser>
        <c:ser>
          <c:idx val="7"/>
          <c:order val="7"/>
          <c:tx>
            <c:strRef>
              <c:f>'Contratos Estudios-Edad'!$Y$10</c:f>
              <c:strCache>
                <c:ptCount val="1"/>
                <c:pt idx="0">
                  <c:v>Total Master y Ddo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3</c:v>
                </c:pt>
                <c:pt idx="2">
                  <c:v>37</c:v>
                </c:pt>
                <c:pt idx="3">
                  <c:v>43</c:v>
                </c:pt>
                <c:pt idx="4">
                  <c:v>20</c:v>
                </c:pt>
                <c:pt idx="5">
                  <c:v>16</c:v>
                </c:pt>
                <c:pt idx="6">
                  <c:v>11</c:v>
                </c:pt>
                <c:pt idx="7">
                  <c:v>2</c:v>
                </c:pt>
                <c:pt idx="8">
                  <c:v>1</c:v>
                </c:pt>
                <c:pt idx="9">
                  <c:v>1</c:v>
                </c:pt>
              </c:numCache>
            </c:numRef>
          </c:val>
          <c:smooth val="0"/>
          <c:extLst xmlns:c16r2="http://schemas.microsoft.com/office/drawing/2015/06/chart">
            <c:ext xmlns:c16="http://schemas.microsoft.com/office/drawing/2014/chart" uri="{C3380CC4-5D6E-409C-BE32-E72D297353CC}">
              <c16:uniqueId val="{00000007-510F-4C75-8C31-E5E4B0B708C1}"/>
            </c:ext>
          </c:extLst>
        </c:ser>
        <c:dLbls>
          <c:showLegendKey val="0"/>
          <c:showVal val="0"/>
          <c:showCatName val="0"/>
          <c:showSerName val="0"/>
          <c:showPercent val="0"/>
          <c:showBubbleSize val="0"/>
        </c:dLbls>
        <c:smooth val="0"/>
        <c:axId val="685249568"/>
        <c:axId val="685253096"/>
      </c:lineChart>
      <c:catAx>
        <c:axId val="6852495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3096"/>
        <c:crosses val="autoZero"/>
        <c:auto val="1"/>
        <c:lblAlgn val="ctr"/>
        <c:lblOffset val="100"/>
        <c:noMultiLvlLbl val="0"/>
      </c:catAx>
      <c:valAx>
        <c:axId val="6852530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49568"/>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09F8-4129-BA07-020DE05552B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09F8-4129-BA07-020DE05552B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09F8-4129-BA07-020DE05552B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09F8-4129-BA07-020DE05552B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09F8-4129-BA07-020DE05552B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'Contratos por Sectores'!$A$8:$A$12</c:f>
              <c:strCache>
                <c:ptCount val="5"/>
                <c:pt idx="0">
                  <c:v>Agricultura</c:v>
                </c:pt>
                <c:pt idx="1">
                  <c:v>Industria</c:v>
                </c:pt>
                <c:pt idx="2">
                  <c:v>Construccion</c:v>
                </c:pt>
                <c:pt idx="3">
                  <c:v>Servicios</c:v>
                </c:pt>
                <c:pt idx="4">
                  <c:v>Admon. Publica y Defensa</c:v>
                </c:pt>
              </c:strCache>
            </c:strRef>
          </c:cat>
          <c:val>
            <c:numRef>
              <c:f>'Contratos por Sectores'!$C$8:$C$12</c:f>
              <c:numCache>
                <c:formatCode>#,##0;\(#,##0\)</c:formatCode>
                <c:ptCount val="5"/>
                <c:pt idx="0">
                  <c:v>937</c:v>
                </c:pt>
                <c:pt idx="1">
                  <c:v>224</c:v>
                </c:pt>
                <c:pt idx="2">
                  <c:v>267</c:v>
                </c:pt>
                <c:pt idx="3" formatCode="#,##0">
                  <c:v>2575</c:v>
                </c:pt>
                <c:pt idx="4">
                  <c:v>141</c:v>
                </c:pt>
              </c:numCache>
            </c:numRef>
          </c:val>
          <c:extLst xmlns:c16r2="http://schemas.microsoft.com/office/drawing/2015/06/chart">
            <c:ext xmlns:c16="http://schemas.microsoft.com/office/drawing/2014/chart" uri="{C3380CC4-5D6E-409C-BE32-E72D297353CC}">
              <c16:uniqueId val="{0000000A-09F8-4129-BA07-020DE05552B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5833333333333333"/>
          <c:y val="6.5392971711869308E-2"/>
          <c:w val="0.29166666666666669"/>
          <c:h val="0.9068292505103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16</c:v>
                </c:pt>
                <c:pt idx="1">
                  <c:v>109</c:v>
                </c:pt>
                <c:pt idx="2">
                  <c:v>150</c:v>
                </c:pt>
                <c:pt idx="3">
                  <c:v>120</c:v>
                </c:pt>
                <c:pt idx="4">
                  <c:v>102</c:v>
                </c:pt>
                <c:pt idx="5">
                  <c:v>116</c:v>
                </c:pt>
                <c:pt idx="6">
                  <c:v>131</c:v>
                </c:pt>
                <c:pt idx="7">
                  <c:v>96</c:v>
                </c:pt>
                <c:pt idx="8">
                  <c:v>66</c:v>
                </c:pt>
                <c:pt idx="9">
                  <c:v>31</c:v>
                </c:pt>
              </c:numCache>
            </c:numRef>
          </c:val>
          <c:smooth val="0"/>
          <c:extLst xmlns:c16r2="http://schemas.microsoft.com/office/drawing/2015/06/chart">
            <c:ext xmlns:c16="http://schemas.microsoft.com/office/drawing/2014/chart" uri="{C3380CC4-5D6E-409C-BE32-E72D297353CC}">
              <c16:uniqueId val="{00000000-CBE0-441D-87F9-3CE0D6D31ECE}"/>
            </c:ext>
          </c:extLst>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c:v>
                </c:pt>
                <c:pt idx="1">
                  <c:v>25</c:v>
                </c:pt>
                <c:pt idx="2">
                  <c:v>39</c:v>
                </c:pt>
                <c:pt idx="3">
                  <c:v>45</c:v>
                </c:pt>
                <c:pt idx="4">
                  <c:v>33</c:v>
                </c:pt>
                <c:pt idx="5">
                  <c:v>28</c:v>
                </c:pt>
                <c:pt idx="6">
                  <c:v>27</c:v>
                </c:pt>
                <c:pt idx="7">
                  <c:v>16</c:v>
                </c:pt>
                <c:pt idx="8">
                  <c:v>6</c:v>
                </c:pt>
                <c:pt idx="9">
                  <c:v>3</c:v>
                </c:pt>
              </c:numCache>
            </c:numRef>
          </c:val>
          <c:smooth val="0"/>
          <c:extLst xmlns:c16r2="http://schemas.microsoft.com/office/drawing/2015/06/chart">
            <c:ext xmlns:c16="http://schemas.microsoft.com/office/drawing/2014/chart" uri="{C3380CC4-5D6E-409C-BE32-E72D297353CC}">
              <c16:uniqueId val="{00000001-CBE0-441D-87F9-3CE0D6D31ECE}"/>
            </c:ext>
          </c:extLst>
        </c:ser>
        <c:ser>
          <c:idx val="2"/>
          <c:order val="2"/>
          <c:tx>
            <c:strRef>
              <c:f>'Contratadas Sexo-Edad-Sector'!$A$12</c:f>
              <c:strCache>
                <c:ptCount val="1"/>
                <c:pt idx="0">
                  <c:v>Construccion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7</c:v>
                </c:pt>
                <c:pt idx="2">
                  <c:v>19</c:v>
                </c:pt>
                <c:pt idx="3">
                  <c:v>42</c:v>
                </c:pt>
                <c:pt idx="4">
                  <c:v>38</c:v>
                </c:pt>
                <c:pt idx="5">
                  <c:v>64</c:v>
                </c:pt>
                <c:pt idx="6">
                  <c:v>44</c:v>
                </c:pt>
                <c:pt idx="7">
                  <c:v>30</c:v>
                </c:pt>
                <c:pt idx="8">
                  <c:v>14</c:v>
                </c:pt>
                <c:pt idx="9">
                  <c:v>7</c:v>
                </c:pt>
              </c:numCache>
            </c:numRef>
          </c:val>
          <c:smooth val="0"/>
          <c:extLst xmlns:c16r2="http://schemas.microsoft.com/office/drawing/2015/06/chart">
            <c:ext xmlns:c16="http://schemas.microsoft.com/office/drawing/2014/chart" uri="{C3380CC4-5D6E-409C-BE32-E72D297353CC}">
              <c16:uniqueId val="{00000002-CBE0-441D-87F9-3CE0D6D31ECE}"/>
            </c:ext>
          </c:extLst>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c:v>
                </c:pt>
                <c:pt idx="1">
                  <c:v>9</c:v>
                </c:pt>
                <c:pt idx="2">
                  <c:v>23</c:v>
                </c:pt>
                <c:pt idx="3">
                  <c:v>15</c:v>
                </c:pt>
                <c:pt idx="4">
                  <c:v>19</c:v>
                </c:pt>
                <c:pt idx="5">
                  <c:v>24</c:v>
                </c:pt>
                <c:pt idx="6">
                  <c:v>18</c:v>
                </c:pt>
                <c:pt idx="7">
                  <c:v>14</c:v>
                </c:pt>
                <c:pt idx="8">
                  <c:v>13</c:v>
                </c:pt>
                <c:pt idx="9">
                  <c:v>5</c:v>
                </c:pt>
              </c:numCache>
            </c:numRef>
          </c:val>
          <c:smooth val="0"/>
          <c:extLst xmlns:c16r2="http://schemas.microsoft.com/office/drawing/2015/06/chart">
            <c:ext xmlns:c16="http://schemas.microsoft.com/office/drawing/2014/chart" uri="{C3380CC4-5D6E-409C-BE32-E72D297353CC}">
              <c16:uniqueId val="{00000003-CBE0-441D-87F9-3CE0D6D31ECE}"/>
            </c:ext>
          </c:extLst>
        </c:ser>
        <c:ser>
          <c:idx val="4"/>
          <c:order val="4"/>
          <c:tx>
            <c:strRef>
              <c:f>'Contratadas Sexo-Edad-Sector'!$A$14</c:f>
              <c:strCache>
                <c:ptCount val="1"/>
                <c:pt idx="0">
                  <c:v>Admon. Publica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56</c:v>
                </c:pt>
                <c:pt idx="1">
                  <c:v>410</c:v>
                </c:pt>
                <c:pt idx="2">
                  <c:v>597</c:v>
                </c:pt>
                <c:pt idx="3">
                  <c:v>431</c:v>
                </c:pt>
                <c:pt idx="4">
                  <c:v>321</c:v>
                </c:pt>
                <c:pt idx="5">
                  <c:v>276</c:v>
                </c:pt>
                <c:pt idx="6">
                  <c:v>222</c:v>
                </c:pt>
                <c:pt idx="7">
                  <c:v>148</c:v>
                </c:pt>
                <c:pt idx="8">
                  <c:v>71</c:v>
                </c:pt>
                <c:pt idx="9">
                  <c:v>43</c:v>
                </c:pt>
              </c:numCache>
            </c:numRef>
          </c:val>
          <c:smooth val="0"/>
          <c:extLst xmlns:c16r2="http://schemas.microsoft.com/office/drawing/2015/06/chart">
            <c:ext xmlns:c16="http://schemas.microsoft.com/office/drawing/2014/chart" uri="{C3380CC4-5D6E-409C-BE32-E72D297353CC}">
              <c16:uniqueId val="{00000004-CBE0-441D-87F9-3CE0D6D31ECE}"/>
            </c:ext>
          </c:extLst>
        </c:ser>
        <c:dLbls>
          <c:showLegendKey val="0"/>
          <c:showVal val="0"/>
          <c:showCatName val="0"/>
          <c:showSerName val="0"/>
          <c:showPercent val="0"/>
          <c:showBubbleSize val="0"/>
        </c:dLbls>
        <c:smooth val="0"/>
        <c:axId val="685250744"/>
        <c:axId val="685254664"/>
      </c:lineChart>
      <c:catAx>
        <c:axId val="6852507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664"/>
        <c:crosses val="autoZero"/>
        <c:auto val="1"/>
        <c:lblAlgn val="ctr"/>
        <c:lblOffset val="100"/>
        <c:noMultiLvlLbl val="0"/>
      </c:catAx>
      <c:valAx>
        <c:axId val="6852546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0744"/>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Contratos-Estudios'!$B$9:$I$9</c:f>
              <c:numCache>
                <c:formatCode>#,##0;\(#,##0\)</c:formatCode>
                <c:ptCount val="8"/>
                <c:pt idx="0">
                  <c:v>75</c:v>
                </c:pt>
                <c:pt idx="1">
                  <c:v>891</c:v>
                </c:pt>
                <c:pt idx="2">
                  <c:v>1023</c:v>
                </c:pt>
                <c:pt idx="3">
                  <c:v>237</c:v>
                </c:pt>
                <c:pt idx="4">
                  <c:v>48</c:v>
                </c:pt>
                <c:pt idx="5">
                  <c:v>27</c:v>
                </c:pt>
                <c:pt idx="6">
                  <c:v>52</c:v>
                </c:pt>
                <c:pt idx="7">
                  <c:v>31</c:v>
                </c:pt>
              </c:numCache>
            </c:numRef>
          </c:val>
          <c:smooth val="0"/>
          <c:extLst xmlns:c16r2="http://schemas.microsoft.com/office/drawing/2015/06/chart">
            <c:ext xmlns:c16="http://schemas.microsoft.com/office/drawing/2014/chart" uri="{C3380CC4-5D6E-409C-BE32-E72D297353CC}">
              <c16:uniqueId val="{00000000-37B6-4085-97D3-8E185A2797CC}"/>
            </c:ext>
          </c:extLst>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Contratos-Estudios'!$B$10:$I$10</c:f>
              <c:numCache>
                <c:formatCode>#,##0;\(#,##0\)</c:formatCode>
                <c:ptCount val="8"/>
                <c:pt idx="0">
                  <c:v>17</c:v>
                </c:pt>
                <c:pt idx="1">
                  <c:v>102</c:v>
                </c:pt>
                <c:pt idx="2">
                  <c:v>113</c:v>
                </c:pt>
                <c:pt idx="3">
                  <c:v>33</c:v>
                </c:pt>
                <c:pt idx="4">
                  <c:v>10</c:v>
                </c:pt>
                <c:pt idx="5">
                  <c:v>6</c:v>
                </c:pt>
                <c:pt idx="6">
                  <c:v>14</c:v>
                </c:pt>
                <c:pt idx="7">
                  <c:v>11</c:v>
                </c:pt>
              </c:numCache>
            </c:numRef>
          </c:val>
          <c:smooth val="0"/>
          <c:extLst xmlns:c16r2="http://schemas.microsoft.com/office/drawing/2015/06/chart">
            <c:ext xmlns:c16="http://schemas.microsoft.com/office/drawing/2014/chart" uri="{C3380CC4-5D6E-409C-BE32-E72D297353CC}">
              <c16:uniqueId val="{00000001-37B6-4085-97D3-8E185A2797CC}"/>
            </c:ext>
          </c:extLst>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Contratos-Estudios'!$B$11:$I$11</c:f>
              <c:numCache>
                <c:formatCode>#,##0;\(#,##0\)</c:formatCode>
                <c:ptCount val="8"/>
                <c:pt idx="0">
                  <c:v>2</c:v>
                </c:pt>
                <c:pt idx="1">
                  <c:v>13</c:v>
                </c:pt>
                <c:pt idx="2">
                  <c:v>31</c:v>
                </c:pt>
                <c:pt idx="3">
                  <c:v>52</c:v>
                </c:pt>
                <c:pt idx="4">
                  <c:v>0</c:v>
                </c:pt>
                <c:pt idx="5">
                  <c:v>3</c:v>
                </c:pt>
                <c:pt idx="6">
                  <c:v>8</c:v>
                </c:pt>
                <c:pt idx="7">
                  <c:v>6</c:v>
                </c:pt>
              </c:numCache>
            </c:numRef>
          </c:val>
          <c:smooth val="0"/>
          <c:extLst xmlns:c16r2="http://schemas.microsoft.com/office/drawing/2015/06/chart">
            <c:ext xmlns:c16="http://schemas.microsoft.com/office/drawing/2014/chart" uri="{C3380CC4-5D6E-409C-BE32-E72D297353CC}">
              <c16:uniqueId val="{00000002-37B6-4085-97D3-8E185A2797CC}"/>
            </c:ext>
          </c:extLst>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Contratos-Estudios'!$B$12:$I$12</c:f>
              <c:numCache>
                <c:formatCode>#,##0;\(#,##0\)</c:formatCode>
                <c:ptCount val="8"/>
                <c:pt idx="0">
                  <c:v>8</c:v>
                </c:pt>
                <c:pt idx="1">
                  <c:v>29</c:v>
                </c:pt>
                <c:pt idx="2">
                  <c:v>51</c:v>
                </c:pt>
                <c:pt idx="3">
                  <c:v>31</c:v>
                </c:pt>
                <c:pt idx="4">
                  <c:v>17</c:v>
                </c:pt>
                <c:pt idx="5">
                  <c:v>15</c:v>
                </c:pt>
                <c:pt idx="6">
                  <c:v>14</c:v>
                </c:pt>
                <c:pt idx="7">
                  <c:v>21</c:v>
                </c:pt>
              </c:numCache>
            </c:numRef>
          </c:val>
          <c:smooth val="0"/>
          <c:extLst xmlns:c16r2="http://schemas.microsoft.com/office/drawing/2015/06/chart">
            <c:ext xmlns:c16="http://schemas.microsoft.com/office/drawing/2014/chart" uri="{C3380CC4-5D6E-409C-BE32-E72D297353CC}">
              <c16:uniqueId val="{00000003-37B6-4085-97D3-8E185A2797CC}"/>
            </c:ext>
          </c:extLst>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Contratos-Estudios'!$B$13:$I$13</c:f>
              <c:numCache>
                <c:formatCode>#,##0;\(#,##0\)</c:formatCode>
                <c:ptCount val="8"/>
                <c:pt idx="0">
                  <c:v>0</c:v>
                </c:pt>
                <c:pt idx="1">
                  <c:v>0</c:v>
                </c:pt>
                <c:pt idx="2">
                  <c:v>4</c:v>
                </c:pt>
                <c:pt idx="3">
                  <c:v>0</c:v>
                </c:pt>
                <c:pt idx="4">
                  <c:v>0</c:v>
                </c:pt>
                <c:pt idx="5">
                  <c:v>0</c:v>
                </c:pt>
                <c:pt idx="6">
                  <c:v>0</c:v>
                </c:pt>
                <c:pt idx="7">
                  <c:v>1</c:v>
                </c:pt>
              </c:numCache>
            </c:numRef>
          </c:val>
          <c:smooth val="0"/>
          <c:extLst xmlns:c16r2="http://schemas.microsoft.com/office/drawing/2015/06/chart">
            <c:ext xmlns:c16="http://schemas.microsoft.com/office/drawing/2014/chart" uri="{C3380CC4-5D6E-409C-BE32-E72D297353CC}">
              <c16:uniqueId val="{00000004-37B6-4085-97D3-8E185A2797CC}"/>
            </c:ext>
          </c:extLst>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Contratos-Estudios'!$B$14:$I$14</c:f>
              <c:numCache>
                <c:formatCode>#,##0;\(#,##0\)</c:formatCode>
                <c:ptCount val="8"/>
                <c:pt idx="0">
                  <c:v>173</c:v>
                </c:pt>
                <c:pt idx="1">
                  <c:v>572</c:v>
                </c:pt>
                <c:pt idx="2">
                  <c:v>684</c:v>
                </c:pt>
                <c:pt idx="3">
                  <c:v>176</c:v>
                </c:pt>
                <c:pt idx="4">
                  <c:v>70</c:v>
                </c:pt>
                <c:pt idx="5">
                  <c:v>28</c:v>
                </c:pt>
                <c:pt idx="6">
                  <c:v>110</c:v>
                </c:pt>
                <c:pt idx="7">
                  <c:v>67</c:v>
                </c:pt>
              </c:numCache>
            </c:numRef>
          </c:val>
          <c:smooth val="0"/>
          <c:extLst xmlns:c16r2="http://schemas.microsoft.com/office/drawing/2015/06/chart">
            <c:ext xmlns:c16="http://schemas.microsoft.com/office/drawing/2014/chart" uri="{C3380CC4-5D6E-409C-BE32-E72D297353CC}">
              <c16:uniqueId val="{00000005-37B6-4085-97D3-8E185A2797CC}"/>
            </c:ext>
          </c:extLst>
        </c:ser>
        <c:dLbls>
          <c:showLegendKey val="0"/>
          <c:showVal val="0"/>
          <c:showCatName val="0"/>
          <c:showSerName val="0"/>
          <c:showPercent val="0"/>
          <c:showBubbleSize val="0"/>
        </c:dLbls>
        <c:smooth val="0"/>
        <c:axId val="685249176"/>
        <c:axId val="685252704"/>
      </c:lineChart>
      <c:catAx>
        <c:axId val="68524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2704"/>
        <c:crosses val="autoZero"/>
        <c:auto val="1"/>
        <c:lblAlgn val="ctr"/>
        <c:lblOffset val="100"/>
        <c:noMultiLvlLbl val="0"/>
      </c:catAx>
      <c:valAx>
        <c:axId val="6852527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49176"/>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extLst xmlns:c16r2="http://schemas.microsoft.com/office/drawing/2015/06/chart">
              <c:ext xmlns:c16="http://schemas.microsoft.com/office/drawing/2014/chart" uri="{C3380CC4-5D6E-409C-BE32-E72D297353CC}">
                <c16:uniqueId val="{00000001-BB0B-4D1D-A72B-9B3D9A4C7FD7}"/>
              </c:ext>
            </c:extLst>
          </c:dPt>
          <c:dPt>
            <c:idx val="2"/>
            <c:invertIfNegative val="0"/>
            <c:bubble3D val="0"/>
            <c:spPr>
              <a:solidFill>
                <a:schemeClr val="accent3"/>
              </a:solidFill>
              <a:ln>
                <a:solidFill>
                  <a:schemeClr val="accent3"/>
                </a:solidFill>
              </a:ln>
              <a:effectLst/>
            </c:spPr>
            <c:extLst xmlns:c16r2="http://schemas.microsoft.com/office/drawing/2015/06/chart">
              <c:ext xmlns:c16="http://schemas.microsoft.com/office/drawing/2014/chart" uri="{C3380CC4-5D6E-409C-BE32-E72D297353CC}">
                <c16:uniqueId val="{00000003-BB0B-4D1D-A72B-9B3D9A4C7FD7}"/>
              </c:ext>
            </c:extLst>
          </c:dPt>
          <c:dPt>
            <c:idx val="3"/>
            <c:invertIfNegative val="0"/>
            <c:bubble3D val="0"/>
            <c:spPr>
              <a:solidFill>
                <a:schemeClr val="accent4"/>
              </a:solidFill>
              <a:ln>
                <a:solidFill>
                  <a:schemeClr val="accent4"/>
                </a:solidFill>
              </a:ln>
              <a:effectLst/>
            </c:spPr>
            <c:extLst xmlns:c16r2="http://schemas.microsoft.com/office/drawing/2015/06/chart">
              <c:ext xmlns:c16="http://schemas.microsoft.com/office/drawing/2014/chart" uri="{C3380CC4-5D6E-409C-BE32-E72D297353CC}">
                <c16:uniqueId val="{00000005-BB0B-4D1D-A72B-9B3D9A4C7FD7}"/>
              </c:ext>
            </c:extLst>
          </c:dPt>
          <c:dPt>
            <c:idx val="4"/>
            <c:invertIfNegative val="0"/>
            <c:bubble3D val="0"/>
            <c:spPr>
              <a:solidFill>
                <a:schemeClr val="accent6"/>
              </a:solidFill>
              <a:ln>
                <a:solidFill>
                  <a:schemeClr val="accent6"/>
                </a:solidFill>
              </a:ln>
              <a:effectLst/>
            </c:spPr>
            <c:extLst xmlns:c16r2="http://schemas.microsoft.com/office/drawing/2015/06/chart">
              <c:ext xmlns:c16="http://schemas.microsoft.com/office/drawing/2014/chart" uri="{C3380CC4-5D6E-409C-BE32-E72D297353CC}">
                <c16:uniqueId val="{00000007-BB0B-4D1D-A72B-9B3D9A4C7FD7}"/>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Caceres</c:v>
                </c:pt>
                <c:pt idx="3">
                  <c:v>Extremadura</c:v>
                </c:pt>
                <c:pt idx="4">
                  <c:v>España</c:v>
                </c:pt>
              </c:strCache>
            </c:strRef>
          </c:cat>
          <c:val>
            <c:numRef>
              <c:f>'Seguridad Social'!$V$39:$V$43</c:f>
              <c:numCache>
                <c:formatCode>0.00%</c:formatCode>
                <c:ptCount val="5"/>
                <c:pt idx="0">
                  <c:v>0.56818678806433021</c:v>
                </c:pt>
                <c:pt idx="1">
                  <c:v>0.52349869742627475</c:v>
                </c:pt>
                <c:pt idx="2">
                  <c:v>0.52733616785285142</c:v>
                </c:pt>
                <c:pt idx="3">
                  <c:v>0.5249053125216161</c:v>
                </c:pt>
                <c:pt idx="4">
                  <c:v>0.58211338639286325</c:v>
                </c:pt>
              </c:numCache>
            </c:numRef>
          </c:val>
          <c:extLst xmlns:c16r2="http://schemas.microsoft.com/office/drawing/2015/06/chart">
            <c:ext xmlns:c16="http://schemas.microsoft.com/office/drawing/2014/chart" uri="{C3380CC4-5D6E-409C-BE32-E72D297353CC}">
              <c16:uniqueId val="{00000008-BB0B-4D1D-A72B-9B3D9A4C7FD7}"/>
            </c:ext>
          </c:extLst>
        </c:ser>
        <c:dLbls>
          <c:showLegendKey val="0"/>
          <c:showVal val="0"/>
          <c:showCatName val="0"/>
          <c:showSerName val="0"/>
          <c:showPercent val="0"/>
          <c:showBubbleSize val="0"/>
        </c:dLbls>
        <c:gapWidth val="199"/>
        <c:axId val="681511936"/>
        <c:axId val="681508016"/>
      </c:barChart>
      <c:catAx>
        <c:axId val="6815119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1508016"/>
        <c:crosses val="autoZero"/>
        <c:auto val="1"/>
        <c:lblAlgn val="ctr"/>
        <c:lblOffset val="100"/>
        <c:noMultiLvlLbl val="0"/>
      </c:catAx>
      <c:valAx>
        <c:axId val="68150801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15119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945C-400F-815D-0BBB42835343}"/>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45C-400F-815D-0BBB42835343}"/>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945C-400F-815D-0BBB42835343}"/>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945C-400F-815D-0BBB42835343}"/>
              </c:ext>
            </c:extLst>
          </c:dPt>
          <c:dLbls>
            <c:spPr>
              <a:noFill/>
              <a:ln>
                <a:noFill/>
              </a:ln>
              <a:effectLst/>
            </c:spPr>
            <c:txPr>
              <a:bodyPr rot="0" spcFirstLastPara="1" vertOverflow="ellipsis" vert="horz" wrap="square" anchor="ctr" anchorCtr="1"/>
              <a:lstStyle/>
              <a:p>
                <a:pPr>
                  <a:defRPr sz="800" b="1" i="0" u="none" strike="noStrike" kern="1200" baseline="0">
                    <a:solidFill>
                      <a:schemeClr val="lt1"/>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'Seguridad Social'!$A$8:$A$11</c:f>
              <c:strCache>
                <c:ptCount val="4"/>
                <c:pt idx="0">
                  <c:v>Regimen General</c:v>
                </c:pt>
                <c:pt idx="1">
                  <c:v>Regimen Agrario</c:v>
                </c:pt>
                <c:pt idx="2">
                  <c:v>Regimen Hogar</c:v>
                </c:pt>
                <c:pt idx="3">
                  <c:v>Regimen Autónomos</c:v>
                </c:pt>
              </c:strCache>
            </c:strRef>
          </c:cat>
          <c:val>
            <c:numRef>
              <c:f>'Seguridad Social'!$C$8:$C$11</c:f>
              <c:numCache>
                <c:formatCode>0.00%</c:formatCode>
                <c:ptCount val="4"/>
                <c:pt idx="0">
                  <c:v>0.79854101429246194</c:v>
                </c:pt>
                <c:pt idx="1">
                  <c:v>2.8742368315168902E-2</c:v>
                </c:pt>
                <c:pt idx="2">
                  <c:v>2.5453527631509893E-2</c:v>
                </c:pt>
                <c:pt idx="3">
                  <c:v>0.14726308976085931</c:v>
                </c:pt>
              </c:numCache>
            </c:numRef>
          </c:val>
          <c:extLst xmlns:c16r2="http://schemas.microsoft.com/office/drawing/2015/06/chart">
            <c:ext xmlns:c16="http://schemas.microsoft.com/office/drawing/2014/chart" uri="{C3380CC4-5D6E-409C-BE32-E72D297353CC}">
              <c16:uniqueId val="{00000008-945C-400F-815D-0BBB4283534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a:extLst>
            <a:ext uri="{FF2B5EF4-FFF2-40B4-BE49-F238E27FC236}">
              <a16:creationId xmlns:a16="http://schemas.microsoft.com/office/drawing/2014/main" xmlns=""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104775</xdr:rowOff>
    </xdr:from>
    <xdr:to>
      <xdr:col>4</xdr:col>
      <xdr:colOff>533400</xdr:colOff>
      <xdr:row>59</xdr:row>
      <xdr:rowOff>180975</xdr:rowOff>
    </xdr:to>
    <xdr:graphicFrame macro="">
      <xdr:nvGraphicFramePr>
        <xdr:cNvPr id="3" name="2 Gráfico">
          <a:extLst>
            <a:ext uri="{FF2B5EF4-FFF2-40B4-BE49-F238E27FC236}">
              <a16:creationId xmlns:a16="http://schemas.microsoft.com/office/drawing/2014/main" xmlns=""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166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178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173</v>
      </c>
    </row>
    <row r="4" spans="1:8" x14ac:dyDescent="0.25">
      <c r="A4" s="98" t="s">
        <v>174</v>
      </c>
      <c r="B4" s="98"/>
      <c r="C4" s="98"/>
      <c r="D4" s="98"/>
      <c r="E4" s="98"/>
      <c r="F4" s="98"/>
      <c r="G4" s="98"/>
      <c r="H4" s="98"/>
    </row>
    <row r="7" spans="1:8" x14ac:dyDescent="0.25">
      <c r="A7" s="40" t="s">
        <v>175</v>
      </c>
      <c r="B7" s="99" t="s">
        <v>177</v>
      </c>
      <c r="C7" s="99"/>
      <c r="D7" s="99"/>
    </row>
    <row r="8" spans="1:8" x14ac:dyDescent="0.25">
      <c r="A8" s="41"/>
      <c r="B8" s="42" t="s">
        <v>150</v>
      </c>
      <c r="C8" s="42" t="s">
        <v>20</v>
      </c>
      <c r="D8" s="42" t="s">
        <v>176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198</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row>
    <row r="87" spans="1:5" x14ac:dyDescent="0.25">
      <c r="A87" s="86">
        <v>42552</v>
      </c>
      <c r="B87" s="83">
        <v>3988</v>
      </c>
      <c r="C87" s="83">
        <v>2909</v>
      </c>
      <c r="D87" s="83">
        <f t="shared" si="2"/>
        <v>6897</v>
      </c>
    </row>
    <row r="88" spans="1:5" x14ac:dyDescent="0.25">
      <c r="A88" s="86">
        <v>42583</v>
      </c>
      <c r="B88" s="83">
        <v>3583</v>
      </c>
      <c r="C88" s="83">
        <v>2565</v>
      </c>
      <c r="D88" s="83">
        <f t="shared" si="2"/>
        <v>6148</v>
      </c>
    </row>
    <row r="89" spans="1:5" x14ac:dyDescent="0.25">
      <c r="A89" s="86">
        <v>42614</v>
      </c>
      <c r="B89" s="83">
        <v>3714</v>
      </c>
      <c r="C89" s="83">
        <v>2817</v>
      </c>
      <c r="D89" s="83">
        <f t="shared" si="2"/>
        <v>6531</v>
      </c>
    </row>
    <row r="90" spans="1:5" x14ac:dyDescent="0.25">
      <c r="A90" s="86">
        <v>42644</v>
      </c>
      <c r="B90" s="83">
        <v>3103</v>
      </c>
      <c r="C90" s="83">
        <v>2493</v>
      </c>
      <c r="D90" s="83">
        <f t="shared" si="2"/>
        <v>5596</v>
      </c>
    </row>
    <row r="91" spans="1:5" x14ac:dyDescent="0.25">
      <c r="A91" s="86">
        <v>42675</v>
      </c>
      <c r="B91" s="83">
        <v>2747</v>
      </c>
      <c r="C91" s="83">
        <v>2101</v>
      </c>
      <c r="D91" s="83">
        <f t="shared" si="2"/>
        <v>4848</v>
      </c>
    </row>
    <row r="92" spans="1:5" x14ac:dyDescent="0.25">
      <c r="A92" s="86">
        <v>42705</v>
      </c>
      <c r="B92" s="83">
        <v>2548</v>
      </c>
      <c r="C92" s="83">
        <v>2123</v>
      </c>
      <c r="D92" s="83">
        <f t="shared" si="2"/>
        <v>4671</v>
      </c>
    </row>
    <row r="93" spans="1:5" x14ac:dyDescent="0.25">
      <c r="A93" s="86">
        <v>42736</v>
      </c>
      <c r="B93" s="83">
        <v>2646</v>
      </c>
      <c r="C93" s="83">
        <v>1842</v>
      </c>
      <c r="D93" s="83">
        <f t="shared" ref="D93:D104" si="3">B93+C93</f>
        <v>4488</v>
      </c>
    </row>
    <row r="94" spans="1:5" x14ac:dyDescent="0.25">
      <c r="A94" s="86">
        <v>42767</v>
      </c>
      <c r="B94" s="83">
        <v>2415</v>
      </c>
      <c r="C94" s="83">
        <v>1683</v>
      </c>
      <c r="D94" s="83">
        <f t="shared" si="3"/>
        <v>4098</v>
      </c>
      <c r="E94" s="96"/>
    </row>
    <row r="95" spans="1:5" x14ac:dyDescent="0.25">
      <c r="A95" s="86">
        <v>42795</v>
      </c>
      <c r="B95" s="83"/>
      <c r="C95" s="83"/>
      <c r="D95" s="83">
        <f t="shared" si="3"/>
        <v>0</v>
      </c>
    </row>
    <row r="96" spans="1:5" x14ac:dyDescent="0.25">
      <c r="A96" s="86">
        <v>42826</v>
      </c>
      <c r="B96" s="83"/>
      <c r="C96" s="83"/>
      <c r="D96" s="83">
        <f t="shared" si="3"/>
        <v>0</v>
      </c>
    </row>
    <row r="97" spans="1:4" x14ac:dyDescent="0.25">
      <c r="A97" s="86">
        <v>42856</v>
      </c>
      <c r="B97" s="83"/>
      <c r="C97" s="83"/>
      <c r="D97" s="83">
        <f t="shared" si="3"/>
        <v>0</v>
      </c>
    </row>
    <row r="98" spans="1:4" x14ac:dyDescent="0.25">
      <c r="A98" s="86">
        <v>42887</v>
      </c>
      <c r="B98" s="83"/>
      <c r="C98" s="83"/>
      <c r="D98" s="83">
        <f t="shared" si="3"/>
        <v>0</v>
      </c>
    </row>
    <row r="99" spans="1:4" x14ac:dyDescent="0.25">
      <c r="A99" s="86">
        <v>42917</v>
      </c>
      <c r="B99" s="83"/>
      <c r="C99" s="83"/>
      <c r="D99" s="83">
        <f t="shared" si="3"/>
        <v>0</v>
      </c>
    </row>
    <row r="100" spans="1:4" x14ac:dyDescent="0.25">
      <c r="A100" s="86">
        <v>42948</v>
      </c>
      <c r="B100" s="83"/>
      <c r="C100" s="83"/>
      <c r="D100" s="83">
        <f t="shared" si="3"/>
        <v>0</v>
      </c>
    </row>
    <row r="101" spans="1:4" x14ac:dyDescent="0.25">
      <c r="A101" s="86">
        <v>42979</v>
      </c>
      <c r="B101" s="83"/>
      <c r="C101" s="83"/>
      <c r="D101" s="83">
        <f t="shared" si="3"/>
        <v>0</v>
      </c>
    </row>
    <row r="102" spans="1:4" x14ac:dyDescent="0.25">
      <c r="A102" s="86">
        <v>43009</v>
      </c>
      <c r="B102" s="83"/>
      <c r="C102" s="83"/>
      <c r="D102" s="83">
        <f t="shared" si="3"/>
        <v>0</v>
      </c>
    </row>
    <row r="103" spans="1:4" x14ac:dyDescent="0.25">
      <c r="A103" s="86">
        <v>43040</v>
      </c>
      <c r="B103" s="83"/>
      <c r="C103" s="83"/>
      <c r="D103" s="83">
        <f t="shared" si="3"/>
        <v>0</v>
      </c>
    </row>
    <row r="104" spans="1:4"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207</v>
      </c>
      <c r="B3" s="104"/>
      <c r="C3" s="104"/>
      <c r="D3" s="104"/>
      <c r="E3" s="104"/>
      <c r="F3" s="104"/>
      <c r="G3" s="104"/>
      <c r="H3" s="104"/>
      <c r="I3" s="104"/>
    </row>
    <row r="4" spans="1:14" s="9" customFormat="1" ht="15.75" x14ac:dyDescent="0.25">
      <c r="A4" s="12"/>
    </row>
    <row r="7" spans="1:14" x14ac:dyDescent="0.2">
      <c r="A7" s="105" t="s">
        <v>206</v>
      </c>
      <c r="B7" s="105"/>
      <c r="C7" s="105"/>
      <c r="D7" s="105"/>
      <c r="E7" s="105"/>
      <c r="F7" s="105"/>
      <c r="G7" s="105"/>
      <c r="H7" s="105"/>
      <c r="I7" s="105"/>
      <c r="J7" s="105"/>
      <c r="K7" s="105"/>
      <c r="L7" s="105"/>
      <c r="M7" s="105"/>
      <c r="N7" s="105"/>
    </row>
    <row r="8" spans="1:14" ht="26.25" customHeight="1" x14ac:dyDescent="0.2">
      <c r="A8" s="102" t="s">
        <v>168</v>
      </c>
      <c r="B8" s="106" t="s">
        <v>0</v>
      </c>
      <c r="C8" s="106"/>
      <c r="D8" s="106"/>
      <c r="E8" s="106"/>
      <c r="F8" s="106"/>
      <c r="G8" s="106" t="s">
        <v>1</v>
      </c>
      <c r="H8" s="106"/>
      <c r="I8" s="106"/>
      <c r="J8" s="106"/>
      <c r="K8" s="106"/>
      <c r="L8" s="107" t="s">
        <v>2</v>
      </c>
      <c r="M8" s="107"/>
      <c r="N8" s="107"/>
    </row>
    <row r="9" spans="1:14" ht="51" x14ac:dyDescent="0.2">
      <c r="A9" s="103"/>
      <c r="B9" s="26" t="s">
        <v>150</v>
      </c>
      <c r="C9" s="27" t="s">
        <v>151</v>
      </c>
      <c r="D9" s="4" t="s">
        <v>3</v>
      </c>
      <c r="E9" s="3" t="s">
        <v>4</v>
      </c>
      <c r="F9" s="4" t="s">
        <v>5</v>
      </c>
      <c r="G9" s="26" t="s">
        <v>150</v>
      </c>
      <c r="H9" s="25" t="s">
        <v>148</v>
      </c>
      <c r="I9" s="4" t="s">
        <v>3</v>
      </c>
      <c r="J9" s="25" t="s">
        <v>149</v>
      </c>
      <c r="K9" s="4" t="s">
        <v>5</v>
      </c>
      <c r="L9" s="26" t="s">
        <v>150</v>
      </c>
      <c r="M9" s="4" t="s">
        <v>3</v>
      </c>
      <c r="N9" s="4" t="s">
        <v>7</v>
      </c>
    </row>
    <row r="10" spans="1:14" x14ac:dyDescent="0.2">
      <c r="A10" s="2" t="s">
        <v>8</v>
      </c>
      <c r="B10" s="21">
        <v>62</v>
      </c>
      <c r="C10" s="81">
        <f>B10/$F$20</f>
        <v>1.1494252873563218E-2</v>
      </c>
      <c r="D10" s="21">
        <v>61</v>
      </c>
      <c r="E10" s="81">
        <f>D10/$F$20</f>
        <v>1.1308861698183166E-2</v>
      </c>
      <c r="F10" s="80">
        <f>B10+D10</f>
        <v>123</v>
      </c>
      <c r="G10" s="21">
        <v>43</v>
      </c>
      <c r="H10" s="81">
        <f>G10/$K$20</f>
        <v>1.0485247500609607E-2</v>
      </c>
      <c r="I10" s="21">
        <v>34</v>
      </c>
      <c r="J10" s="28">
        <f>I10/$K$20</f>
        <v>8.2906608144355035E-3</v>
      </c>
      <c r="K10" s="16">
        <f>G10+I10</f>
        <v>77</v>
      </c>
      <c r="L10" s="16">
        <f>B10-G10</f>
        <v>19</v>
      </c>
      <c r="M10" s="16">
        <f>D10-I10</f>
        <v>27</v>
      </c>
      <c r="N10" s="16">
        <f>F10-K10</f>
        <v>46</v>
      </c>
    </row>
    <row r="11" spans="1:14" x14ac:dyDescent="0.2">
      <c r="A11" s="2" t="s">
        <v>9</v>
      </c>
      <c r="B11" s="21">
        <v>370</v>
      </c>
      <c r="C11" s="81">
        <f t="shared" ref="C11:C20" si="0">B11/$F$20</f>
        <v>6.8594734890619208E-2</v>
      </c>
      <c r="D11" s="21">
        <v>379</v>
      </c>
      <c r="E11" s="81">
        <f t="shared" ref="E11:E20" si="1">D11/$F$20</f>
        <v>7.0263255469039679E-2</v>
      </c>
      <c r="F11" s="80">
        <f t="shared" ref="F11:F19" si="2">B11+D11</f>
        <v>749</v>
      </c>
      <c r="G11" s="21">
        <v>282</v>
      </c>
      <c r="H11" s="81">
        <f t="shared" ref="H11:H20" si="3">G11/$K$20</f>
        <v>6.8763716166788585E-2</v>
      </c>
      <c r="I11" s="21">
        <v>268</v>
      </c>
      <c r="J11" s="28">
        <f t="shared" ref="J11:J20" si="4">I11/$K$20</f>
        <v>6.5349914654962205E-2</v>
      </c>
      <c r="K11" s="16">
        <f t="shared" ref="K11:K20" si="5">G11+I11</f>
        <v>550</v>
      </c>
      <c r="L11" s="16">
        <f t="shared" ref="L11:L20" si="6">B11-G11</f>
        <v>88</v>
      </c>
      <c r="M11" s="16">
        <f t="shared" ref="M11:M20" si="7">D11-I11</f>
        <v>111</v>
      </c>
      <c r="N11" s="16">
        <f t="shared" ref="N11:N20" si="8">F11-K11</f>
        <v>199</v>
      </c>
    </row>
    <row r="12" spans="1:14" x14ac:dyDescent="0.2">
      <c r="A12" s="2" t="s">
        <v>10</v>
      </c>
      <c r="B12" s="21">
        <v>552</v>
      </c>
      <c r="C12" s="81">
        <f t="shared" si="0"/>
        <v>0.10233592880978866</v>
      </c>
      <c r="D12" s="21">
        <v>505</v>
      </c>
      <c r="E12" s="81">
        <f t="shared" si="1"/>
        <v>9.3622543566926217E-2</v>
      </c>
      <c r="F12" s="80">
        <f>B12+D12</f>
        <v>1057</v>
      </c>
      <c r="G12" s="21">
        <v>430</v>
      </c>
      <c r="H12" s="81">
        <f t="shared" si="3"/>
        <v>0.10485247500609607</v>
      </c>
      <c r="I12" s="21">
        <v>388</v>
      </c>
      <c r="J12" s="28">
        <f t="shared" si="4"/>
        <v>9.4611070470616926E-2</v>
      </c>
      <c r="K12" s="16">
        <f t="shared" si="5"/>
        <v>818</v>
      </c>
      <c r="L12" s="16">
        <f t="shared" si="6"/>
        <v>122</v>
      </c>
      <c r="M12" s="16">
        <f>D12-I12</f>
        <v>117</v>
      </c>
      <c r="N12" s="16">
        <f t="shared" si="8"/>
        <v>239</v>
      </c>
    </row>
    <row r="13" spans="1:14" x14ac:dyDescent="0.2">
      <c r="A13" s="2" t="s">
        <v>11</v>
      </c>
      <c r="B13" s="21">
        <v>487</v>
      </c>
      <c r="C13" s="81">
        <f t="shared" si="0"/>
        <v>9.0285502410085275E-2</v>
      </c>
      <c r="D13" s="21">
        <v>379</v>
      </c>
      <c r="E13" s="81">
        <f t="shared" si="1"/>
        <v>7.0263255469039679E-2</v>
      </c>
      <c r="F13" s="80">
        <f t="shared" si="2"/>
        <v>866</v>
      </c>
      <c r="G13" s="21">
        <v>372</v>
      </c>
      <c r="H13" s="81">
        <f t="shared" si="3"/>
        <v>9.0709583028529633E-2</v>
      </c>
      <c r="I13" s="21">
        <v>270</v>
      </c>
      <c r="J13" s="28">
        <f t="shared" si="4"/>
        <v>6.5837600585223116E-2</v>
      </c>
      <c r="K13" s="16">
        <f t="shared" si="5"/>
        <v>642</v>
      </c>
      <c r="L13" s="16">
        <f t="shared" si="6"/>
        <v>115</v>
      </c>
      <c r="M13" s="16">
        <f t="shared" si="7"/>
        <v>109</v>
      </c>
      <c r="N13" s="16">
        <f t="shared" si="8"/>
        <v>224</v>
      </c>
    </row>
    <row r="14" spans="1:14" x14ac:dyDescent="0.2">
      <c r="A14" s="2" t="s">
        <v>12</v>
      </c>
      <c r="B14" s="21">
        <v>373</v>
      </c>
      <c r="C14" s="81">
        <f t="shared" si="0"/>
        <v>6.915090841675936E-2</v>
      </c>
      <c r="D14" s="21">
        <v>298</v>
      </c>
      <c r="E14" s="81">
        <f t="shared" si="1"/>
        <v>5.5246570263255468E-2</v>
      </c>
      <c r="F14" s="80">
        <f t="shared" si="2"/>
        <v>671</v>
      </c>
      <c r="G14" s="21">
        <v>293</v>
      </c>
      <c r="H14" s="81">
        <f t="shared" si="3"/>
        <v>7.1445988783223599E-2</v>
      </c>
      <c r="I14" s="21">
        <v>218</v>
      </c>
      <c r="J14" s="28">
        <f t="shared" si="4"/>
        <v>5.3157766398439402E-2</v>
      </c>
      <c r="K14" s="16">
        <f t="shared" si="5"/>
        <v>511</v>
      </c>
      <c r="L14" s="16">
        <f t="shared" si="6"/>
        <v>80</v>
      </c>
      <c r="M14" s="16">
        <f t="shared" si="7"/>
        <v>80</v>
      </c>
      <c r="N14" s="16">
        <f t="shared" si="8"/>
        <v>160</v>
      </c>
    </row>
    <row r="15" spans="1:14" x14ac:dyDescent="0.2">
      <c r="A15" s="2" t="s">
        <v>13</v>
      </c>
      <c r="B15" s="21">
        <v>390</v>
      </c>
      <c r="C15" s="81">
        <f t="shared" si="0"/>
        <v>7.2302558398220251E-2</v>
      </c>
      <c r="D15" s="21">
        <v>221</v>
      </c>
      <c r="E15" s="81">
        <f t="shared" si="1"/>
        <v>4.0971449758991474E-2</v>
      </c>
      <c r="F15" s="80">
        <f t="shared" si="2"/>
        <v>611</v>
      </c>
      <c r="G15" s="21">
        <v>318</v>
      </c>
      <c r="H15" s="81">
        <f t="shared" si="3"/>
        <v>7.7542062911485007E-2</v>
      </c>
      <c r="I15" s="21">
        <v>183</v>
      </c>
      <c r="J15" s="28">
        <f t="shared" si="4"/>
        <v>4.4623262618873442E-2</v>
      </c>
      <c r="K15" s="16">
        <f t="shared" si="5"/>
        <v>501</v>
      </c>
      <c r="L15" s="16">
        <f t="shared" si="6"/>
        <v>72</v>
      </c>
      <c r="M15" s="16">
        <f t="shared" si="7"/>
        <v>38</v>
      </c>
      <c r="N15" s="16">
        <f t="shared" si="8"/>
        <v>110</v>
      </c>
    </row>
    <row r="16" spans="1:14" x14ac:dyDescent="0.2">
      <c r="A16" s="2" t="s">
        <v>14</v>
      </c>
      <c r="B16" s="21">
        <v>374</v>
      </c>
      <c r="C16" s="81">
        <f t="shared" si="0"/>
        <v>6.9336299592139411E-2</v>
      </c>
      <c r="D16" s="21">
        <v>203</v>
      </c>
      <c r="E16" s="81">
        <f t="shared" si="1"/>
        <v>3.7634408602150539E-2</v>
      </c>
      <c r="F16" s="80">
        <f t="shared" si="2"/>
        <v>577</v>
      </c>
      <c r="G16" s="21">
        <v>284</v>
      </c>
      <c r="H16" s="81">
        <f t="shared" si="3"/>
        <v>6.9251402097049497E-2</v>
      </c>
      <c r="I16" s="21">
        <v>157</v>
      </c>
      <c r="J16" s="28">
        <f t="shared" si="4"/>
        <v>3.8283345525481592E-2</v>
      </c>
      <c r="K16" s="16">
        <f t="shared" si="5"/>
        <v>441</v>
      </c>
      <c r="L16" s="16">
        <f t="shared" si="6"/>
        <v>90</v>
      </c>
      <c r="M16" s="16">
        <f t="shared" si="7"/>
        <v>46</v>
      </c>
      <c r="N16" s="16">
        <f t="shared" si="8"/>
        <v>136</v>
      </c>
    </row>
    <row r="17" spans="1:14" x14ac:dyDescent="0.2">
      <c r="A17" s="2" t="s">
        <v>15</v>
      </c>
      <c r="B17" s="21">
        <v>285</v>
      </c>
      <c r="C17" s="81">
        <f t="shared" si="0"/>
        <v>5.2836484983314794E-2</v>
      </c>
      <c r="D17" s="21">
        <v>124</v>
      </c>
      <c r="E17" s="81">
        <f t="shared" si="1"/>
        <v>2.2988505747126436E-2</v>
      </c>
      <c r="F17" s="80">
        <f t="shared" si="2"/>
        <v>409</v>
      </c>
      <c r="G17" s="21">
        <v>214</v>
      </c>
      <c r="H17" s="81">
        <f t="shared" si="3"/>
        <v>5.2182394537917579E-2</v>
      </c>
      <c r="I17" s="21">
        <v>88</v>
      </c>
      <c r="J17" s="28">
        <f t="shared" si="4"/>
        <v>2.1458180931480126E-2</v>
      </c>
      <c r="K17" s="16">
        <f t="shared" si="5"/>
        <v>302</v>
      </c>
      <c r="L17" s="16">
        <f t="shared" si="6"/>
        <v>71</v>
      </c>
      <c r="M17" s="16">
        <f t="shared" si="7"/>
        <v>36</v>
      </c>
      <c r="N17" s="16">
        <f t="shared" si="8"/>
        <v>107</v>
      </c>
    </row>
    <row r="18" spans="1:14" x14ac:dyDescent="0.2">
      <c r="A18" s="2" t="s">
        <v>16</v>
      </c>
      <c r="B18" s="21">
        <v>144</v>
      </c>
      <c r="C18" s="81">
        <f t="shared" si="0"/>
        <v>2.6696329254727477E-2</v>
      </c>
      <c r="D18" s="21">
        <v>66</v>
      </c>
      <c r="E18" s="81">
        <f t="shared" si="1"/>
        <v>1.2235817575083427E-2</v>
      </c>
      <c r="F18" s="80">
        <f t="shared" si="2"/>
        <v>210</v>
      </c>
      <c r="G18" s="21">
        <v>119</v>
      </c>
      <c r="H18" s="81">
        <f t="shared" si="3"/>
        <v>2.9017312850524262E-2</v>
      </c>
      <c r="I18" s="21">
        <v>51</v>
      </c>
      <c r="J18" s="28">
        <f t="shared" si="4"/>
        <v>1.2435991221653255E-2</v>
      </c>
      <c r="K18" s="16">
        <f t="shared" si="5"/>
        <v>170</v>
      </c>
      <c r="L18" s="16">
        <f t="shared" si="6"/>
        <v>25</v>
      </c>
      <c r="M18" s="16">
        <f t="shared" si="7"/>
        <v>15</v>
      </c>
      <c r="N18" s="16">
        <f t="shared" si="8"/>
        <v>40</v>
      </c>
    </row>
    <row r="19" spans="1:14" x14ac:dyDescent="0.2">
      <c r="A19" s="2" t="s">
        <v>17</v>
      </c>
      <c r="B19" s="21">
        <v>77</v>
      </c>
      <c r="C19" s="81">
        <f t="shared" si="0"/>
        <v>1.4275120504263997E-2</v>
      </c>
      <c r="D19" s="21">
        <v>44</v>
      </c>
      <c r="E19" s="81">
        <f t="shared" si="1"/>
        <v>8.1572117167222832E-3</v>
      </c>
      <c r="F19" s="80">
        <f t="shared" si="2"/>
        <v>121</v>
      </c>
      <c r="G19" s="21">
        <v>62</v>
      </c>
      <c r="H19" s="81">
        <f t="shared" si="3"/>
        <v>1.511826383808827E-2</v>
      </c>
      <c r="I19" s="21">
        <v>27</v>
      </c>
      <c r="J19" s="28">
        <f t="shared" si="4"/>
        <v>6.5837600585223113E-3</v>
      </c>
      <c r="K19" s="16">
        <f t="shared" si="5"/>
        <v>89</v>
      </c>
      <c r="L19" s="16">
        <f t="shared" si="6"/>
        <v>15</v>
      </c>
      <c r="M19" s="16">
        <f t="shared" si="7"/>
        <v>17</v>
      </c>
      <c r="N19" s="16">
        <f t="shared" si="8"/>
        <v>32</v>
      </c>
    </row>
    <row r="20" spans="1:14" ht="15.75" x14ac:dyDescent="0.25">
      <c r="A20" s="5" t="s">
        <v>5</v>
      </c>
      <c r="B20" s="17">
        <f>SUM(B10:B19)</f>
        <v>3114</v>
      </c>
      <c r="C20" s="23">
        <f t="shared" si="0"/>
        <v>0.57730812013348165</v>
      </c>
      <c r="D20" s="17">
        <f>SUM(D10:D19)</f>
        <v>2280</v>
      </c>
      <c r="E20" s="23">
        <f t="shared" si="1"/>
        <v>0.42269187986651835</v>
      </c>
      <c r="F20" s="17">
        <f>B20+D20</f>
        <v>5394</v>
      </c>
      <c r="G20" s="17">
        <f>SUM(G10:G19)</f>
        <v>2417</v>
      </c>
      <c r="H20" s="23">
        <f t="shared" si="3"/>
        <v>0.58936844672031208</v>
      </c>
      <c r="I20" s="17">
        <f>SUM(I10:I19)</f>
        <v>1684</v>
      </c>
      <c r="J20" s="23">
        <f t="shared" si="4"/>
        <v>0.41063155327968787</v>
      </c>
      <c r="K20" s="17">
        <f t="shared" si="5"/>
        <v>4101</v>
      </c>
      <c r="L20" s="17">
        <f t="shared" si="6"/>
        <v>697</v>
      </c>
      <c r="M20" s="17">
        <f t="shared" si="7"/>
        <v>596</v>
      </c>
      <c r="N20" s="17">
        <f t="shared" si="8"/>
        <v>1293</v>
      </c>
    </row>
    <row r="42" spans="3:9" x14ac:dyDescent="0.2">
      <c r="C42" s="100" t="s">
        <v>208</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209</v>
      </c>
      <c r="B3" s="104"/>
      <c r="C3" s="104"/>
      <c r="D3" s="104"/>
      <c r="E3" s="104"/>
      <c r="F3" s="104"/>
      <c r="G3" s="104"/>
      <c r="H3" s="104"/>
      <c r="I3" s="104"/>
    </row>
    <row r="4" spans="1:14" ht="15.75" x14ac:dyDescent="0.25">
      <c r="A4" s="12"/>
    </row>
    <row r="7" spans="1:14" x14ac:dyDescent="0.2">
      <c r="A7" s="105" t="s">
        <v>206</v>
      </c>
      <c r="B7" s="105"/>
      <c r="C7" s="105"/>
      <c r="D7" s="105"/>
      <c r="E7" s="105"/>
      <c r="F7" s="105"/>
      <c r="G7" s="105"/>
      <c r="H7" s="105"/>
      <c r="I7" s="105"/>
      <c r="J7" s="105"/>
      <c r="K7" s="105"/>
      <c r="L7" s="105"/>
      <c r="M7" s="105"/>
      <c r="N7" s="105"/>
    </row>
    <row r="8" spans="1:14" ht="25.5" customHeight="1" x14ac:dyDescent="0.2">
      <c r="A8" s="102" t="s">
        <v>169</v>
      </c>
      <c r="B8" s="106" t="s">
        <v>0</v>
      </c>
      <c r="C8" s="106"/>
      <c r="D8" s="106"/>
      <c r="E8" s="106"/>
      <c r="F8" s="106"/>
      <c r="G8" s="106" t="s">
        <v>1</v>
      </c>
      <c r="H8" s="106"/>
      <c r="I8" s="106"/>
      <c r="J8" s="106"/>
      <c r="K8" s="106"/>
      <c r="L8" s="107" t="s">
        <v>19</v>
      </c>
      <c r="M8" s="107"/>
      <c r="N8" s="107"/>
    </row>
    <row r="9" spans="1:14" ht="51" x14ac:dyDescent="0.2">
      <c r="A9" s="103"/>
      <c r="B9" s="26" t="s">
        <v>150</v>
      </c>
      <c r="C9" s="27" t="s">
        <v>151</v>
      </c>
      <c r="D9" s="10" t="s">
        <v>3</v>
      </c>
      <c r="E9" s="8" t="s">
        <v>4</v>
      </c>
      <c r="F9" s="10" t="s">
        <v>5</v>
      </c>
      <c r="G9" s="26" t="s">
        <v>150</v>
      </c>
      <c r="H9" s="25" t="s">
        <v>148</v>
      </c>
      <c r="I9" s="10" t="s">
        <v>20</v>
      </c>
      <c r="J9" s="25" t="s">
        <v>149</v>
      </c>
      <c r="K9" s="10" t="s">
        <v>5</v>
      </c>
      <c r="L9" s="26" t="s">
        <v>150</v>
      </c>
      <c r="M9" s="10" t="s">
        <v>3</v>
      </c>
      <c r="N9" s="10" t="s">
        <v>5</v>
      </c>
    </row>
    <row r="10" spans="1:14" x14ac:dyDescent="0.2">
      <c r="A10" s="7" t="s">
        <v>146</v>
      </c>
      <c r="B10" s="84">
        <v>224</v>
      </c>
      <c r="C10" s="81">
        <f>B10/$F$18</f>
        <v>4.1527623285131626E-2</v>
      </c>
      <c r="D10" s="84">
        <v>138</v>
      </c>
      <c r="E10" s="81">
        <f>D10/$F$18</f>
        <v>2.5583982202447165E-2</v>
      </c>
      <c r="F10" s="80">
        <f>B10+D10</f>
        <v>362</v>
      </c>
      <c r="G10" s="84">
        <v>182</v>
      </c>
      <c r="H10" s="81">
        <f>G10/$K$18</f>
        <v>4.2853779138215212E-2</v>
      </c>
      <c r="I10" s="84">
        <v>90</v>
      </c>
      <c r="J10" s="29">
        <f>I10/$K$18</f>
        <v>2.1191429244172357E-2</v>
      </c>
      <c r="K10" s="16">
        <f>G10+I10</f>
        <v>272</v>
      </c>
      <c r="L10" s="16">
        <f>B10-G10</f>
        <v>42</v>
      </c>
      <c r="M10" s="16">
        <f>D10-I10</f>
        <v>48</v>
      </c>
      <c r="N10" s="16">
        <f>F10-K10</f>
        <v>90</v>
      </c>
    </row>
    <row r="11" spans="1:14" x14ac:dyDescent="0.2">
      <c r="A11" s="7" t="s">
        <v>214</v>
      </c>
      <c r="B11" s="84">
        <v>881</v>
      </c>
      <c r="C11" s="81">
        <f t="shared" ref="C11:C18" si="0">B11/$F$18</f>
        <v>0.16332962550982574</v>
      </c>
      <c r="D11" s="84">
        <v>527</v>
      </c>
      <c r="E11" s="81">
        <f t="shared" ref="E11:E18" si="1">D11/$F$18</f>
        <v>9.7701149425287362E-2</v>
      </c>
      <c r="F11" s="80">
        <f>B11+D11</f>
        <v>1408</v>
      </c>
      <c r="G11" s="84">
        <v>673</v>
      </c>
      <c r="H11" s="81">
        <f t="shared" ref="H11:H18" si="2">G11/$K$18</f>
        <v>0.15846479868142219</v>
      </c>
      <c r="I11" s="84">
        <v>364</v>
      </c>
      <c r="J11" s="29">
        <f t="shared" ref="J11:J18" si="3">I11/$K$18</f>
        <v>8.5707558276430423E-2</v>
      </c>
      <c r="K11" s="16">
        <f t="shared" ref="K11:K18" si="4">G11+I11</f>
        <v>1037</v>
      </c>
      <c r="L11" s="16">
        <f t="shared" ref="L11:L18" si="5">B11-G11</f>
        <v>208</v>
      </c>
      <c r="M11" s="16">
        <f t="shared" ref="M11:M18" si="6">D11-I11</f>
        <v>163</v>
      </c>
      <c r="N11" s="16">
        <f t="shared" ref="N11:N18" si="7">F11-K11</f>
        <v>371</v>
      </c>
    </row>
    <row r="12" spans="1:14" x14ac:dyDescent="0.2">
      <c r="A12" s="7" t="s">
        <v>23</v>
      </c>
      <c r="B12" s="84">
        <v>1396</v>
      </c>
      <c r="C12" s="81">
        <f t="shared" si="0"/>
        <v>0.25880608083055245</v>
      </c>
      <c r="D12" s="84">
        <v>882</v>
      </c>
      <c r="E12" s="81">
        <f t="shared" si="1"/>
        <v>0.16351501668520579</v>
      </c>
      <c r="F12" s="80">
        <f t="shared" ref="F12:F18" si="8">B12+D12</f>
        <v>2278</v>
      </c>
      <c r="G12" s="84">
        <v>1168</v>
      </c>
      <c r="H12" s="81">
        <f t="shared" si="2"/>
        <v>0.27501765952437013</v>
      </c>
      <c r="I12" s="84">
        <v>697</v>
      </c>
      <c r="J12" s="29">
        <f t="shared" si="3"/>
        <v>0.16411584647986815</v>
      </c>
      <c r="K12" s="16">
        <f t="shared" si="4"/>
        <v>1865</v>
      </c>
      <c r="L12" s="16">
        <f t="shared" si="5"/>
        <v>228</v>
      </c>
      <c r="M12" s="16">
        <f t="shared" si="6"/>
        <v>185</v>
      </c>
      <c r="N12" s="16">
        <f t="shared" si="7"/>
        <v>413</v>
      </c>
    </row>
    <row r="13" spans="1:14" x14ac:dyDescent="0.2">
      <c r="A13" s="7" t="s">
        <v>122</v>
      </c>
      <c r="B13" s="84">
        <v>312</v>
      </c>
      <c r="C13" s="81">
        <f t="shared" si="0"/>
        <v>5.7842046718576193E-2</v>
      </c>
      <c r="D13" s="84">
        <v>367</v>
      </c>
      <c r="E13" s="81">
        <f t="shared" si="1"/>
        <v>6.8038561364479055E-2</v>
      </c>
      <c r="F13" s="80">
        <f t="shared" si="8"/>
        <v>679</v>
      </c>
      <c r="G13" s="84">
        <v>234</v>
      </c>
      <c r="H13" s="81">
        <f t="shared" si="2"/>
        <v>5.5097716034848129E-2</v>
      </c>
      <c r="I13" s="84">
        <v>289</v>
      </c>
      <c r="J13" s="82">
        <f t="shared" si="3"/>
        <v>6.8048033906286789E-2</v>
      </c>
      <c r="K13" s="16">
        <f t="shared" si="4"/>
        <v>523</v>
      </c>
      <c r="L13" s="16">
        <f t="shared" si="5"/>
        <v>78</v>
      </c>
      <c r="M13" s="16">
        <f t="shared" si="6"/>
        <v>78</v>
      </c>
      <c r="N13" s="16">
        <f t="shared" si="7"/>
        <v>156</v>
      </c>
    </row>
    <row r="14" spans="1:14" x14ac:dyDescent="0.2">
      <c r="A14" s="7" t="s">
        <v>211</v>
      </c>
      <c r="B14" s="84">
        <v>83</v>
      </c>
      <c r="C14" s="81">
        <f t="shared" si="0"/>
        <v>1.5387467556544309E-2</v>
      </c>
      <c r="D14" s="84">
        <v>106</v>
      </c>
      <c r="E14" s="81">
        <f t="shared" si="1"/>
        <v>1.9651464590285501E-2</v>
      </c>
      <c r="F14" s="80">
        <f t="shared" si="8"/>
        <v>189</v>
      </c>
      <c r="G14" s="84">
        <v>64</v>
      </c>
      <c r="H14" s="81">
        <f t="shared" si="2"/>
        <v>1.5069460795855898E-2</v>
      </c>
      <c r="I14" s="84">
        <v>78</v>
      </c>
      <c r="J14" s="29">
        <f t="shared" si="3"/>
        <v>1.8365905344949376E-2</v>
      </c>
      <c r="K14" s="16">
        <f t="shared" si="4"/>
        <v>142</v>
      </c>
      <c r="L14" s="16">
        <f t="shared" si="5"/>
        <v>19</v>
      </c>
      <c r="M14" s="16">
        <f t="shared" si="6"/>
        <v>28</v>
      </c>
      <c r="N14" s="16">
        <f t="shared" si="7"/>
        <v>47</v>
      </c>
    </row>
    <row r="15" spans="1:14" x14ac:dyDescent="0.2">
      <c r="A15" s="7" t="s">
        <v>212</v>
      </c>
      <c r="B15" s="84">
        <v>38</v>
      </c>
      <c r="C15" s="81">
        <f t="shared" si="0"/>
        <v>7.0448646644419724E-3</v>
      </c>
      <c r="D15" s="84">
        <v>52</v>
      </c>
      <c r="E15" s="81">
        <f t="shared" si="1"/>
        <v>9.6403411197626999E-3</v>
      </c>
      <c r="F15" s="80">
        <f t="shared" si="8"/>
        <v>90</v>
      </c>
      <c r="G15" s="84">
        <v>35</v>
      </c>
      <c r="H15" s="81">
        <f t="shared" si="2"/>
        <v>8.2411113727336952E-3</v>
      </c>
      <c r="I15" s="84">
        <v>44</v>
      </c>
      <c r="J15" s="29">
        <f t="shared" si="3"/>
        <v>1.036025429715093E-2</v>
      </c>
      <c r="K15" s="16">
        <f t="shared" si="4"/>
        <v>79</v>
      </c>
      <c r="L15" s="16">
        <f t="shared" si="5"/>
        <v>3</v>
      </c>
      <c r="M15" s="16">
        <f t="shared" si="6"/>
        <v>8</v>
      </c>
      <c r="N15" s="16">
        <f t="shared" si="7"/>
        <v>11</v>
      </c>
    </row>
    <row r="16" spans="1:14" x14ac:dyDescent="0.2">
      <c r="A16" s="7" t="s">
        <v>199</v>
      </c>
      <c r="B16" s="84">
        <v>105</v>
      </c>
      <c r="C16" s="81">
        <f t="shared" si="0"/>
        <v>1.9466073414905451E-2</v>
      </c>
      <c r="D16" s="84">
        <v>118</v>
      </c>
      <c r="E16" s="81">
        <f t="shared" si="1"/>
        <v>2.1876158694846125E-2</v>
      </c>
      <c r="F16" s="80">
        <f t="shared" si="8"/>
        <v>223</v>
      </c>
      <c r="G16" s="84">
        <v>89</v>
      </c>
      <c r="H16" s="81">
        <f t="shared" si="2"/>
        <v>2.0955968919237108E-2</v>
      </c>
      <c r="I16" s="84">
        <v>106</v>
      </c>
      <c r="J16" s="29">
        <f t="shared" si="3"/>
        <v>2.4958794443136333E-2</v>
      </c>
      <c r="K16" s="16">
        <f t="shared" si="4"/>
        <v>195</v>
      </c>
      <c r="L16" s="16">
        <f t="shared" si="5"/>
        <v>16</v>
      </c>
      <c r="M16" s="16">
        <f t="shared" si="6"/>
        <v>12</v>
      </c>
      <c r="N16" s="16">
        <f t="shared" si="7"/>
        <v>28</v>
      </c>
    </row>
    <row r="17" spans="1:14" x14ac:dyDescent="0.2">
      <c r="A17" s="7" t="s">
        <v>213</v>
      </c>
      <c r="B17" s="84">
        <v>75</v>
      </c>
      <c r="C17" s="81">
        <f t="shared" si="0"/>
        <v>1.3904338153503892E-2</v>
      </c>
      <c r="D17" s="84">
        <v>90</v>
      </c>
      <c r="E17" s="81">
        <f t="shared" si="1"/>
        <v>1.6685205784204672E-2</v>
      </c>
      <c r="F17" s="80">
        <f t="shared" si="8"/>
        <v>165</v>
      </c>
      <c r="G17" s="84">
        <v>65</v>
      </c>
      <c r="H17" s="81">
        <f t="shared" si="2"/>
        <v>1.5304921120791147E-2</v>
      </c>
      <c r="I17" s="84">
        <v>69</v>
      </c>
      <c r="J17" s="29">
        <f t="shared" si="3"/>
        <v>1.6246762420532142E-2</v>
      </c>
      <c r="K17" s="16">
        <f t="shared" si="4"/>
        <v>134</v>
      </c>
      <c r="L17" s="16">
        <f t="shared" si="5"/>
        <v>10</v>
      </c>
      <c r="M17" s="16">
        <f t="shared" si="6"/>
        <v>21</v>
      </c>
      <c r="N17" s="16">
        <f t="shared" si="7"/>
        <v>31</v>
      </c>
    </row>
    <row r="18" spans="1:14" ht="15.75" x14ac:dyDescent="0.25">
      <c r="A18" s="5" t="s">
        <v>5</v>
      </c>
      <c r="B18" s="17">
        <f>SUM(B10:B17)</f>
        <v>3114</v>
      </c>
      <c r="C18" s="23">
        <f t="shared" si="0"/>
        <v>0.57730812013348165</v>
      </c>
      <c r="D18" s="17">
        <f>SUM(D10:D17)</f>
        <v>2280</v>
      </c>
      <c r="E18" s="23">
        <f t="shared" si="1"/>
        <v>0.42269187986651835</v>
      </c>
      <c r="F18" s="17">
        <f t="shared" si="8"/>
        <v>5394</v>
      </c>
      <c r="G18" s="17">
        <f>SUM(G10:G17)</f>
        <v>2510</v>
      </c>
      <c r="H18" s="23">
        <f t="shared" si="2"/>
        <v>0.59100541558747355</v>
      </c>
      <c r="I18" s="17">
        <f>SUM(I10:I17)</f>
        <v>1737</v>
      </c>
      <c r="J18" s="30">
        <f t="shared" si="3"/>
        <v>0.40899458441252651</v>
      </c>
      <c r="K18" s="17">
        <f t="shared" si="4"/>
        <v>4247</v>
      </c>
      <c r="L18" s="17">
        <f t="shared" si="5"/>
        <v>604</v>
      </c>
      <c r="M18" s="17">
        <f t="shared" si="6"/>
        <v>543</v>
      </c>
      <c r="N18" s="17">
        <f t="shared" si="7"/>
        <v>1147</v>
      </c>
    </row>
    <row r="41" spans="2:8" x14ac:dyDescent="0.2">
      <c r="B41" s="100" t="s">
        <v>210</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215</v>
      </c>
      <c r="B4" s="104"/>
      <c r="C4" s="104"/>
      <c r="D4" s="104"/>
      <c r="E4" s="104"/>
      <c r="F4" s="104"/>
      <c r="G4" s="104"/>
      <c r="H4" s="104"/>
      <c r="I4" s="104"/>
      <c r="J4" s="104"/>
      <c r="K4" s="104"/>
    </row>
    <row r="5" spans="1:28" ht="15.75" x14ac:dyDescent="0.25">
      <c r="A5" s="12"/>
    </row>
    <row r="8" spans="1:28" x14ac:dyDescent="0.2">
      <c r="A8" s="108" t="s">
        <v>206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168</v>
      </c>
      <c r="B9" s="106" t="s">
        <v>21</v>
      </c>
      <c r="C9" s="106"/>
      <c r="D9" s="106"/>
      <c r="E9" s="106" t="s">
        <v>22</v>
      </c>
      <c r="F9" s="106"/>
      <c r="G9" s="106"/>
      <c r="H9" s="106" t="s">
        <v>23</v>
      </c>
      <c r="I9" s="106"/>
      <c r="J9" s="106"/>
      <c r="K9" s="106" t="s">
        <v>24</v>
      </c>
      <c r="L9" s="106"/>
      <c r="M9" s="106"/>
      <c r="N9" s="106" t="s">
        <v>25</v>
      </c>
      <c r="O9" s="106"/>
      <c r="P9" s="106"/>
      <c r="Q9" s="106" t="s">
        <v>26</v>
      </c>
      <c r="R9" s="106"/>
      <c r="S9" s="106"/>
      <c r="T9" s="106" t="s">
        <v>200</v>
      </c>
      <c r="U9" s="106"/>
      <c r="V9" s="106"/>
      <c r="W9" s="106" t="s">
        <v>201</v>
      </c>
      <c r="X9" s="106"/>
      <c r="Y9" s="106"/>
      <c r="Z9" s="106" t="s">
        <v>5</v>
      </c>
      <c r="AA9" s="106"/>
      <c r="AB9" s="106"/>
    </row>
    <row r="10" spans="1:28" ht="38.25" x14ac:dyDescent="0.2">
      <c r="A10" s="103"/>
      <c r="B10" s="26" t="s">
        <v>150</v>
      </c>
      <c r="C10" s="10" t="s">
        <v>20</v>
      </c>
      <c r="D10" s="8" t="s">
        <v>27</v>
      </c>
      <c r="E10" s="26" t="s">
        <v>150</v>
      </c>
      <c r="F10" s="10" t="s">
        <v>3</v>
      </c>
      <c r="G10" s="8" t="s">
        <v>217</v>
      </c>
      <c r="H10" s="26" t="s">
        <v>150</v>
      </c>
      <c r="I10" s="10" t="s">
        <v>3</v>
      </c>
      <c r="J10" s="8" t="s">
        <v>28</v>
      </c>
      <c r="K10" s="26" t="s">
        <v>150</v>
      </c>
      <c r="L10" s="10" t="s">
        <v>3</v>
      </c>
      <c r="M10" s="8" t="s">
        <v>29</v>
      </c>
      <c r="N10" s="26" t="s">
        <v>150</v>
      </c>
      <c r="O10" s="10" t="s">
        <v>3</v>
      </c>
      <c r="P10" s="8" t="s">
        <v>218</v>
      </c>
      <c r="Q10" s="26" t="s">
        <v>150</v>
      </c>
      <c r="R10" s="10" t="s">
        <v>3</v>
      </c>
      <c r="S10" s="8" t="s">
        <v>219</v>
      </c>
      <c r="T10" s="26" t="s">
        <v>150</v>
      </c>
      <c r="U10" s="10" t="s">
        <v>3</v>
      </c>
      <c r="V10" s="8" t="s">
        <v>202</v>
      </c>
      <c r="W10" s="26" t="s">
        <v>150</v>
      </c>
      <c r="X10" s="10" t="s">
        <v>3</v>
      </c>
      <c r="Y10" s="8" t="s">
        <v>220</v>
      </c>
      <c r="Z10" s="26" t="s">
        <v>150</v>
      </c>
      <c r="AA10" s="10" t="s">
        <v>3</v>
      </c>
      <c r="AB10" s="10" t="s">
        <v>7</v>
      </c>
    </row>
    <row r="11" spans="1:28" x14ac:dyDescent="0.2">
      <c r="A11" s="7" t="s">
        <v>8</v>
      </c>
      <c r="B11" s="84">
        <v>7</v>
      </c>
      <c r="C11" s="84">
        <v>4</v>
      </c>
      <c r="D11" s="80">
        <f>B11+C11</f>
        <v>11</v>
      </c>
      <c r="E11" s="84">
        <v>11</v>
      </c>
      <c r="F11" s="84">
        <v>12</v>
      </c>
      <c r="G11" s="80">
        <f>E11+F11</f>
        <v>23</v>
      </c>
      <c r="H11" s="84">
        <v>22</v>
      </c>
      <c r="I11" s="84">
        <v>12</v>
      </c>
      <c r="J11" s="80">
        <f>H11+I11</f>
        <v>34</v>
      </c>
      <c r="K11" s="84">
        <v>3</v>
      </c>
      <c r="L11" s="84">
        <v>8</v>
      </c>
      <c r="M11" s="80">
        <f>K11+L11</f>
        <v>11</v>
      </c>
      <c r="N11" s="84">
        <v>1</v>
      </c>
      <c r="O11" s="84">
        <v>0</v>
      </c>
      <c r="P11" s="80">
        <f>N11+O11</f>
        <v>1</v>
      </c>
      <c r="Q11" s="84">
        <v>0</v>
      </c>
      <c r="R11" s="84">
        <v>0</v>
      </c>
      <c r="S11" s="80">
        <f>Q11+R11</f>
        <v>0</v>
      </c>
      <c r="T11" s="84">
        <v>0</v>
      </c>
      <c r="U11" s="84">
        <v>0</v>
      </c>
      <c r="V11" s="80">
        <f>T11+U11</f>
        <v>0</v>
      </c>
      <c r="W11" s="84">
        <v>0</v>
      </c>
      <c r="X11" s="84">
        <v>0</v>
      </c>
      <c r="Y11" s="16">
        <f>W11+X11</f>
        <v>0</v>
      </c>
      <c r="Z11" s="16">
        <f>B11+E11+H11+K11+N11+Q11+T11+W11</f>
        <v>44</v>
      </c>
      <c r="AA11" s="16">
        <f>C11+F11+I11+L11+O11+R11+U11+X11</f>
        <v>36</v>
      </c>
      <c r="AB11" s="16">
        <f>Z11+AA11</f>
        <v>80</v>
      </c>
    </row>
    <row r="12" spans="1:28" x14ac:dyDescent="0.2">
      <c r="A12" s="7" t="s">
        <v>9</v>
      </c>
      <c r="B12" s="84">
        <v>26</v>
      </c>
      <c r="C12" s="84">
        <v>13</v>
      </c>
      <c r="D12" s="80">
        <f t="shared" ref="D12:D20" si="0">B12+C12</f>
        <v>39</v>
      </c>
      <c r="E12" s="84">
        <v>86</v>
      </c>
      <c r="F12" s="84">
        <v>56</v>
      </c>
      <c r="G12" s="80">
        <f t="shared" ref="G12:G20" si="1">E12+F12</f>
        <v>142</v>
      </c>
      <c r="H12" s="84">
        <v>113</v>
      </c>
      <c r="I12" s="84">
        <v>96</v>
      </c>
      <c r="J12" s="80">
        <f t="shared" ref="J12:J20" si="2">H12+I12</f>
        <v>209</v>
      </c>
      <c r="K12" s="84">
        <v>38</v>
      </c>
      <c r="L12" s="84">
        <v>66</v>
      </c>
      <c r="M12" s="80">
        <f t="shared" ref="M12:M20" si="3">K12+L12</f>
        <v>104</v>
      </c>
      <c r="N12" s="84">
        <v>12</v>
      </c>
      <c r="O12" s="84">
        <v>14</v>
      </c>
      <c r="P12" s="80">
        <f t="shared" ref="P12:P20" si="4">N12+O12</f>
        <v>26</v>
      </c>
      <c r="Q12" s="84">
        <v>4</v>
      </c>
      <c r="R12" s="84">
        <v>10</v>
      </c>
      <c r="S12" s="80">
        <f t="shared" ref="S12:S20" si="5">Q12+R12</f>
        <v>14</v>
      </c>
      <c r="T12" s="84">
        <v>9</v>
      </c>
      <c r="U12" s="84">
        <v>19</v>
      </c>
      <c r="V12" s="80">
        <f t="shared" ref="V12:V20" si="6">T12+U12</f>
        <v>28</v>
      </c>
      <c r="W12" s="84">
        <v>1</v>
      </c>
      <c r="X12" s="84">
        <v>2</v>
      </c>
      <c r="Y12" s="16">
        <f t="shared" ref="Y12:Y20" si="7">W12+X12</f>
        <v>3</v>
      </c>
      <c r="Z12" s="16">
        <f t="shared" ref="Z12:Z20" si="8">B12+E12+H12+K12+N12+Q12+T12+W12</f>
        <v>289</v>
      </c>
      <c r="AA12" s="16">
        <f t="shared" ref="AA12:AA20" si="9">C12+F12+I12+L12+O12+R12+U12+X12</f>
        <v>276</v>
      </c>
      <c r="AB12" s="16">
        <f t="shared" ref="AB12:AB20" si="10">Z12+AA12</f>
        <v>565</v>
      </c>
    </row>
    <row r="13" spans="1:28" x14ac:dyDescent="0.2">
      <c r="A13" s="7" t="s">
        <v>10</v>
      </c>
      <c r="B13" s="84">
        <v>18</v>
      </c>
      <c r="C13" s="84">
        <v>22</v>
      </c>
      <c r="D13" s="80">
        <f t="shared" si="0"/>
        <v>40</v>
      </c>
      <c r="E13" s="84">
        <v>106</v>
      </c>
      <c r="F13" s="84">
        <v>76</v>
      </c>
      <c r="G13" s="80">
        <f t="shared" si="1"/>
        <v>182</v>
      </c>
      <c r="H13" s="84">
        <v>202</v>
      </c>
      <c r="I13" s="84">
        <v>128</v>
      </c>
      <c r="J13" s="80">
        <f t="shared" si="2"/>
        <v>330</v>
      </c>
      <c r="K13" s="84">
        <v>52</v>
      </c>
      <c r="L13" s="84">
        <v>66</v>
      </c>
      <c r="M13" s="80">
        <f t="shared" si="3"/>
        <v>118</v>
      </c>
      <c r="N13" s="84">
        <v>14</v>
      </c>
      <c r="O13" s="84">
        <v>27</v>
      </c>
      <c r="P13" s="80">
        <f t="shared" si="4"/>
        <v>41</v>
      </c>
      <c r="Q13" s="84">
        <v>10</v>
      </c>
      <c r="R13" s="84">
        <v>15</v>
      </c>
      <c r="S13" s="80">
        <f t="shared" si="5"/>
        <v>25</v>
      </c>
      <c r="T13" s="84">
        <v>27</v>
      </c>
      <c r="U13" s="84">
        <v>42</v>
      </c>
      <c r="V13" s="80">
        <f t="shared" si="6"/>
        <v>69</v>
      </c>
      <c r="W13" s="84">
        <v>16</v>
      </c>
      <c r="X13" s="84">
        <v>21</v>
      </c>
      <c r="Y13" s="16">
        <f t="shared" si="7"/>
        <v>37</v>
      </c>
      <c r="Z13" s="16">
        <f t="shared" si="8"/>
        <v>445</v>
      </c>
      <c r="AA13" s="16">
        <f t="shared" si="9"/>
        <v>397</v>
      </c>
      <c r="AB13" s="16">
        <f t="shared" si="10"/>
        <v>842</v>
      </c>
    </row>
    <row r="14" spans="1:28" x14ac:dyDescent="0.2">
      <c r="A14" s="7" t="s">
        <v>11</v>
      </c>
      <c r="B14" s="84">
        <v>18</v>
      </c>
      <c r="C14" s="84">
        <v>16</v>
      </c>
      <c r="D14" s="80">
        <f t="shared" si="0"/>
        <v>34</v>
      </c>
      <c r="E14" s="84">
        <v>100</v>
      </c>
      <c r="F14" s="84">
        <v>62</v>
      </c>
      <c r="G14" s="80">
        <f t="shared" si="1"/>
        <v>162</v>
      </c>
      <c r="H14" s="84">
        <v>164</v>
      </c>
      <c r="I14" s="84">
        <v>103</v>
      </c>
      <c r="J14" s="80">
        <f t="shared" si="2"/>
        <v>267</v>
      </c>
      <c r="K14" s="84">
        <v>46</v>
      </c>
      <c r="L14" s="84">
        <v>50</v>
      </c>
      <c r="M14" s="80">
        <f t="shared" si="3"/>
        <v>96</v>
      </c>
      <c r="N14" s="84">
        <v>13</v>
      </c>
      <c r="O14" s="84">
        <v>8</v>
      </c>
      <c r="P14" s="80">
        <f t="shared" si="4"/>
        <v>21</v>
      </c>
      <c r="Q14" s="84">
        <v>9</v>
      </c>
      <c r="R14" s="84">
        <v>4</v>
      </c>
      <c r="S14" s="80">
        <f t="shared" si="5"/>
        <v>13</v>
      </c>
      <c r="T14" s="84">
        <v>18</v>
      </c>
      <c r="U14" s="84">
        <v>13</v>
      </c>
      <c r="V14" s="80">
        <f t="shared" si="6"/>
        <v>31</v>
      </c>
      <c r="W14" s="84">
        <v>20</v>
      </c>
      <c r="X14" s="84">
        <v>23</v>
      </c>
      <c r="Y14" s="16">
        <f t="shared" si="7"/>
        <v>43</v>
      </c>
      <c r="Z14" s="16">
        <f t="shared" si="8"/>
        <v>388</v>
      </c>
      <c r="AA14" s="16">
        <f t="shared" si="9"/>
        <v>279</v>
      </c>
      <c r="AB14" s="16">
        <f t="shared" si="10"/>
        <v>667</v>
      </c>
    </row>
    <row r="15" spans="1:28" x14ac:dyDescent="0.2">
      <c r="A15" s="7" t="s">
        <v>12</v>
      </c>
      <c r="B15" s="84">
        <v>23</v>
      </c>
      <c r="C15" s="84">
        <v>13</v>
      </c>
      <c r="D15" s="80">
        <f t="shared" si="0"/>
        <v>36</v>
      </c>
      <c r="E15" s="84">
        <v>78</v>
      </c>
      <c r="F15" s="84">
        <v>51</v>
      </c>
      <c r="G15" s="80">
        <f t="shared" si="1"/>
        <v>129</v>
      </c>
      <c r="H15" s="84">
        <v>137</v>
      </c>
      <c r="I15" s="84">
        <v>87</v>
      </c>
      <c r="J15" s="80">
        <f t="shared" si="2"/>
        <v>224</v>
      </c>
      <c r="K15" s="84">
        <v>33</v>
      </c>
      <c r="L15" s="84">
        <v>41</v>
      </c>
      <c r="M15" s="80">
        <f t="shared" si="3"/>
        <v>74</v>
      </c>
      <c r="N15" s="84">
        <v>7</v>
      </c>
      <c r="O15" s="84">
        <v>8</v>
      </c>
      <c r="P15" s="80">
        <f t="shared" si="4"/>
        <v>15</v>
      </c>
      <c r="Q15" s="84">
        <v>3</v>
      </c>
      <c r="R15" s="84">
        <v>9</v>
      </c>
      <c r="S15" s="80">
        <f t="shared" si="5"/>
        <v>12</v>
      </c>
      <c r="T15" s="84">
        <v>17</v>
      </c>
      <c r="U15" s="84">
        <v>12</v>
      </c>
      <c r="V15" s="80">
        <f t="shared" si="6"/>
        <v>29</v>
      </c>
      <c r="W15" s="84">
        <v>10</v>
      </c>
      <c r="X15" s="84">
        <v>10</v>
      </c>
      <c r="Y15" s="16">
        <f t="shared" si="7"/>
        <v>20</v>
      </c>
      <c r="Z15" s="16">
        <f t="shared" si="8"/>
        <v>308</v>
      </c>
      <c r="AA15" s="16">
        <f t="shared" si="9"/>
        <v>231</v>
      </c>
      <c r="AB15" s="16">
        <f t="shared" si="10"/>
        <v>539</v>
      </c>
    </row>
    <row r="16" spans="1:28" x14ac:dyDescent="0.2">
      <c r="A16" s="7" t="s">
        <v>13</v>
      </c>
      <c r="B16" s="84">
        <v>29</v>
      </c>
      <c r="C16" s="84">
        <v>13</v>
      </c>
      <c r="D16" s="80">
        <f t="shared" si="0"/>
        <v>42</v>
      </c>
      <c r="E16" s="84">
        <v>71</v>
      </c>
      <c r="F16" s="84">
        <v>36</v>
      </c>
      <c r="G16" s="80">
        <f t="shared" si="1"/>
        <v>107</v>
      </c>
      <c r="H16" s="84">
        <v>177</v>
      </c>
      <c r="I16" s="84">
        <v>90</v>
      </c>
      <c r="J16" s="80">
        <f t="shared" si="2"/>
        <v>267</v>
      </c>
      <c r="K16" s="84">
        <v>21</v>
      </c>
      <c r="L16" s="84">
        <v>20</v>
      </c>
      <c r="M16" s="80">
        <f t="shared" si="3"/>
        <v>41</v>
      </c>
      <c r="N16" s="84">
        <v>6</v>
      </c>
      <c r="O16" s="84">
        <v>9</v>
      </c>
      <c r="P16" s="80">
        <f t="shared" si="4"/>
        <v>15</v>
      </c>
      <c r="Q16" s="84">
        <v>5</v>
      </c>
      <c r="R16" s="84">
        <v>3</v>
      </c>
      <c r="S16" s="80">
        <f t="shared" si="5"/>
        <v>8</v>
      </c>
      <c r="T16" s="84">
        <v>13</v>
      </c>
      <c r="U16" s="84">
        <v>10</v>
      </c>
      <c r="V16" s="80">
        <f t="shared" si="6"/>
        <v>23</v>
      </c>
      <c r="W16" s="84">
        <v>9</v>
      </c>
      <c r="X16" s="84">
        <v>7</v>
      </c>
      <c r="Y16" s="16">
        <f t="shared" si="7"/>
        <v>16</v>
      </c>
      <c r="Z16" s="16">
        <f t="shared" si="8"/>
        <v>331</v>
      </c>
      <c r="AA16" s="16">
        <f t="shared" si="9"/>
        <v>188</v>
      </c>
      <c r="AB16" s="16">
        <f t="shared" si="10"/>
        <v>519</v>
      </c>
    </row>
    <row r="17" spans="1:28" x14ac:dyDescent="0.2">
      <c r="A17" s="7" t="s">
        <v>14</v>
      </c>
      <c r="B17" s="84">
        <v>25</v>
      </c>
      <c r="C17" s="84">
        <v>7</v>
      </c>
      <c r="D17" s="80">
        <f t="shared" si="0"/>
        <v>32</v>
      </c>
      <c r="E17" s="84">
        <v>93</v>
      </c>
      <c r="F17" s="84">
        <v>29</v>
      </c>
      <c r="G17" s="80">
        <f t="shared" si="1"/>
        <v>122</v>
      </c>
      <c r="H17" s="84">
        <v>145</v>
      </c>
      <c r="I17" s="84">
        <v>87</v>
      </c>
      <c r="J17" s="80">
        <f t="shared" si="2"/>
        <v>232</v>
      </c>
      <c r="K17" s="84">
        <v>17</v>
      </c>
      <c r="L17" s="84">
        <v>25</v>
      </c>
      <c r="M17" s="80">
        <f t="shared" si="3"/>
        <v>42</v>
      </c>
      <c r="N17" s="84">
        <v>7</v>
      </c>
      <c r="O17" s="84">
        <v>6</v>
      </c>
      <c r="P17" s="80">
        <f t="shared" si="4"/>
        <v>13</v>
      </c>
      <c r="Q17" s="84">
        <v>1</v>
      </c>
      <c r="R17" s="84">
        <v>2</v>
      </c>
      <c r="S17" s="80">
        <f t="shared" si="5"/>
        <v>3</v>
      </c>
      <c r="T17" s="84">
        <v>2</v>
      </c>
      <c r="U17" s="84">
        <v>3</v>
      </c>
      <c r="V17" s="80">
        <f t="shared" si="6"/>
        <v>5</v>
      </c>
      <c r="W17" s="84">
        <v>7</v>
      </c>
      <c r="X17" s="84">
        <v>4</v>
      </c>
      <c r="Y17" s="16">
        <f t="shared" si="7"/>
        <v>11</v>
      </c>
      <c r="Z17" s="16">
        <f t="shared" si="8"/>
        <v>297</v>
      </c>
      <c r="AA17" s="16">
        <f t="shared" si="9"/>
        <v>163</v>
      </c>
      <c r="AB17" s="16">
        <f t="shared" si="10"/>
        <v>460</v>
      </c>
    </row>
    <row r="18" spans="1:28" x14ac:dyDescent="0.2">
      <c r="A18" s="7" t="s">
        <v>15</v>
      </c>
      <c r="B18" s="84">
        <v>22</v>
      </c>
      <c r="C18" s="84">
        <v>0</v>
      </c>
      <c r="D18" s="80">
        <f t="shared" si="0"/>
        <v>22</v>
      </c>
      <c r="E18" s="84">
        <v>72</v>
      </c>
      <c r="F18" s="84">
        <v>22</v>
      </c>
      <c r="G18" s="80">
        <f t="shared" si="1"/>
        <v>94</v>
      </c>
      <c r="H18" s="84">
        <v>110</v>
      </c>
      <c r="I18" s="84">
        <v>50</v>
      </c>
      <c r="J18" s="80">
        <f t="shared" si="2"/>
        <v>160</v>
      </c>
      <c r="K18" s="84">
        <v>12</v>
      </c>
      <c r="L18" s="84">
        <v>6</v>
      </c>
      <c r="M18" s="80">
        <f t="shared" si="3"/>
        <v>18</v>
      </c>
      <c r="N18" s="84">
        <v>3</v>
      </c>
      <c r="O18" s="84">
        <v>5</v>
      </c>
      <c r="P18" s="80">
        <f t="shared" si="4"/>
        <v>8</v>
      </c>
      <c r="Q18" s="84">
        <v>3</v>
      </c>
      <c r="R18" s="84">
        <v>1</v>
      </c>
      <c r="S18" s="80">
        <f t="shared" si="5"/>
        <v>4</v>
      </c>
      <c r="T18" s="84">
        <v>1</v>
      </c>
      <c r="U18" s="84">
        <v>4</v>
      </c>
      <c r="V18" s="80">
        <f t="shared" si="6"/>
        <v>5</v>
      </c>
      <c r="W18" s="84">
        <v>1</v>
      </c>
      <c r="X18" s="84">
        <v>1</v>
      </c>
      <c r="Y18" s="16">
        <f t="shared" si="7"/>
        <v>2</v>
      </c>
      <c r="Z18" s="16">
        <f t="shared" si="8"/>
        <v>224</v>
      </c>
      <c r="AA18" s="16">
        <f t="shared" si="9"/>
        <v>89</v>
      </c>
      <c r="AB18" s="16">
        <f t="shared" si="10"/>
        <v>313</v>
      </c>
    </row>
    <row r="19" spans="1:28" x14ac:dyDescent="0.2">
      <c r="A19" s="7" t="s">
        <v>16</v>
      </c>
      <c r="B19" s="84">
        <v>11</v>
      </c>
      <c r="C19" s="84">
        <v>2</v>
      </c>
      <c r="D19" s="80">
        <f t="shared" si="0"/>
        <v>13</v>
      </c>
      <c r="E19" s="84">
        <v>35</v>
      </c>
      <c r="F19" s="84">
        <v>10</v>
      </c>
      <c r="G19" s="80">
        <f t="shared" si="1"/>
        <v>45</v>
      </c>
      <c r="H19" s="84">
        <v>67</v>
      </c>
      <c r="I19" s="84">
        <v>32</v>
      </c>
      <c r="J19" s="80">
        <f t="shared" si="2"/>
        <v>99</v>
      </c>
      <c r="K19" s="84">
        <v>8</v>
      </c>
      <c r="L19" s="84">
        <v>4</v>
      </c>
      <c r="M19" s="80">
        <f t="shared" si="3"/>
        <v>12</v>
      </c>
      <c r="N19" s="84">
        <v>1</v>
      </c>
      <c r="O19" s="84">
        <v>1</v>
      </c>
      <c r="P19" s="80">
        <f t="shared" si="4"/>
        <v>2</v>
      </c>
      <c r="Q19" s="84">
        <v>0</v>
      </c>
      <c r="R19" s="84">
        <v>0</v>
      </c>
      <c r="S19" s="80">
        <f t="shared" si="5"/>
        <v>0</v>
      </c>
      <c r="T19" s="84">
        <v>0</v>
      </c>
      <c r="U19" s="84">
        <v>2</v>
      </c>
      <c r="V19" s="80">
        <f t="shared" si="6"/>
        <v>2</v>
      </c>
      <c r="W19" s="84">
        <v>0</v>
      </c>
      <c r="X19" s="84">
        <v>1</v>
      </c>
      <c r="Y19" s="16">
        <f t="shared" si="7"/>
        <v>1</v>
      </c>
      <c r="Z19" s="16">
        <f t="shared" si="8"/>
        <v>122</v>
      </c>
      <c r="AA19" s="16">
        <f t="shared" si="9"/>
        <v>52</v>
      </c>
      <c r="AB19" s="16">
        <f t="shared" si="10"/>
        <v>174</v>
      </c>
    </row>
    <row r="20" spans="1:28" x14ac:dyDescent="0.2">
      <c r="A20" s="7" t="s">
        <v>17</v>
      </c>
      <c r="B20" s="84">
        <v>3</v>
      </c>
      <c r="C20" s="84">
        <v>0</v>
      </c>
      <c r="D20" s="80">
        <f t="shared" si="0"/>
        <v>3</v>
      </c>
      <c r="E20" s="84">
        <v>22</v>
      </c>
      <c r="F20" s="84">
        <v>10</v>
      </c>
      <c r="G20" s="80">
        <f t="shared" si="1"/>
        <v>32</v>
      </c>
      <c r="H20" s="84">
        <v>32</v>
      </c>
      <c r="I20" s="84">
        <v>13</v>
      </c>
      <c r="J20" s="80">
        <f t="shared" si="2"/>
        <v>45</v>
      </c>
      <c r="K20" s="84">
        <v>4</v>
      </c>
      <c r="L20" s="84">
        <v>3</v>
      </c>
      <c r="M20" s="80">
        <f t="shared" si="3"/>
        <v>7</v>
      </c>
      <c r="N20" s="84">
        <v>0</v>
      </c>
      <c r="O20" s="84">
        <v>0</v>
      </c>
      <c r="P20" s="80">
        <f t="shared" si="4"/>
        <v>0</v>
      </c>
      <c r="Q20" s="84">
        <v>0</v>
      </c>
      <c r="R20" s="84">
        <v>0</v>
      </c>
      <c r="S20" s="80">
        <f t="shared" si="5"/>
        <v>0</v>
      </c>
      <c r="T20" s="84">
        <v>2</v>
      </c>
      <c r="U20" s="84">
        <v>1</v>
      </c>
      <c r="V20" s="80">
        <f t="shared" si="6"/>
        <v>3</v>
      </c>
      <c r="W20" s="84">
        <v>1</v>
      </c>
      <c r="X20" s="84">
        <v>0</v>
      </c>
      <c r="Y20" s="16">
        <f t="shared" si="7"/>
        <v>1</v>
      </c>
      <c r="Z20" s="16">
        <f t="shared" si="8"/>
        <v>64</v>
      </c>
      <c r="AA20" s="16">
        <f t="shared" si="9"/>
        <v>27</v>
      </c>
      <c r="AB20" s="16">
        <f t="shared" si="10"/>
        <v>91</v>
      </c>
    </row>
    <row r="21" spans="1:28" ht="15.75" x14ac:dyDescent="0.25">
      <c r="A21" s="5" t="s">
        <v>5</v>
      </c>
      <c r="B21" s="17">
        <f>SUM(B11:B20)</f>
        <v>182</v>
      </c>
      <c r="C21" s="17">
        <f t="shared" ref="C21:AB21" si="11">SUM(C11:C20)</f>
        <v>90</v>
      </c>
      <c r="D21" s="17">
        <f t="shared" si="11"/>
        <v>272</v>
      </c>
      <c r="E21" s="17">
        <f t="shared" si="11"/>
        <v>674</v>
      </c>
      <c r="F21" s="17">
        <f t="shared" si="11"/>
        <v>364</v>
      </c>
      <c r="G21" s="17">
        <f t="shared" si="11"/>
        <v>1038</v>
      </c>
      <c r="H21" s="17">
        <f t="shared" si="11"/>
        <v>1169</v>
      </c>
      <c r="I21" s="17">
        <f t="shared" si="11"/>
        <v>698</v>
      </c>
      <c r="J21" s="17">
        <f t="shared" si="11"/>
        <v>1867</v>
      </c>
      <c r="K21" s="17">
        <f t="shared" si="11"/>
        <v>234</v>
      </c>
      <c r="L21" s="17">
        <f t="shared" si="11"/>
        <v>289</v>
      </c>
      <c r="M21" s="17">
        <f t="shared" si="11"/>
        <v>523</v>
      </c>
      <c r="N21" s="17">
        <f t="shared" si="11"/>
        <v>64</v>
      </c>
      <c r="O21" s="17">
        <f t="shared" si="11"/>
        <v>78</v>
      </c>
      <c r="P21" s="17">
        <f t="shared" si="11"/>
        <v>142</v>
      </c>
      <c r="Q21" s="17">
        <f t="shared" si="11"/>
        <v>35</v>
      </c>
      <c r="R21" s="17">
        <f t="shared" si="11"/>
        <v>44</v>
      </c>
      <c r="S21" s="17">
        <f t="shared" si="11"/>
        <v>79</v>
      </c>
      <c r="T21" s="17">
        <f t="shared" si="11"/>
        <v>89</v>
      </c>
      <c r="U21" s="17">
        <f t="shared" si="11"/>
        <v>106</v>
      </c>
      <c r="V21" s="17">
        <f t="shared" si="11"/>
        <v>195</v>
      </c>
      <c r="W21" s="17">
        <f t="shared" si="11"/>
        <v>65</v>
      </c>
      <c r="X21" s="17">
        <f t="shared" si="11"/>
        <v>69</v>
      </c>
      <c r="Y21" s="17">
        <f t="shared" si="11"/>
        <v>134</v>
      </c>
      <c r="Z21" s="17">
        <f t="shared" si="11"/>
        <v>2512</v>
      </c>
      <c r="AA21" s="17">
        <f t="shared" si="11"/>
        <v>1738</v>
      </c>
      <c r="AB21" s="17">
        <f t="shared" si="11"/>
        <v>4250</v>
      </c>
    </row>
    <row r="43" spans="2:11" x14ac:dyDescent="0.2">
      <c r="B43" s="100" t="s">
        <v>216</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221</v>
      </c>
      <c r="B3" s="111"/>
      <c r="C3" s="111"/>
      <c r="D3" s="111"/>
      <c r="E3" s="111"/>
    </row>
    <row r="4" spans="1:5" ht="15.75" x14ac:dyDescent="0.25">
      <c r="A4" s="12"/>
    </row>
    <row r="6" spans="1:5" x14ac:dyDescent="0.2">
      <c r="A6" s="108" t="s">
        <v>206</v>
      </c>
      <c r="B6" s="109"/>
      <c r="C6" s="109"/>
      <c r="D6" s="110"/>
    </row>
    <row r="7" spans="1:5" ht="25.5" x14ac:dyDescent="0.2">
      <c r="A7" s="35" t="s">
        <v>170</v>
      </c>
      <c r="B7" s="10" t="s">
        <v>30</v>
      </c>
      <c r="C7" s="10" t="s">
        <v>31</v>
      </c>
      <c r="D7" s="8" t="s">
        <v>32</v>
      </c>
    </row>
    <row r="8" spans="1:5" x14ac:dyDescent="0.2">
      <c r="A8" s="7" t="s">
        <v>33</v>
      </c>
      <c r="B8" s="21">
        <v>1063</v>
      </c>
      <c r="C8" s="21">
        <v>937</v>
      </c>
      <c r="D8" s="16">
        <f t="shared" ref="D8:D13" si="0">B8-C8</f>
        <v>126</v>
      </c>
    </row>
    <row r="9" spans="1:5" x14ac:dyDescent="0.2">
      <c r="A9" s="7" t="s">
        <v>34</v>
      </c>
      <c r="B9" s="21">
        <v>248</v>
      </c>
      <c r="C9" s="21">
        <v>224</v>
      </c>
      <c r="D9" s="16">
        <f t="shared" si="0"/>
        <v>24</v>
      </c>
    </row>
    <row r="10" spans="1:5" x14ac:dyDescent="0.2">
      <c r="A10" s="7" t="s">
        <v>223</v>
      </c>
      <c r="B10" s="21">
        <v>291</v>
      </c>
      <c r="C10" s="21">
        <v>267</v>
      </c>
      <c r="D10" s="16">
        <f t="shared" si="0"/>
        <v>24</v>
      </c>
    </row>
    <row r="11" spans="1:5" x14ac:dyDescent="0.2">
      <c r="A11" s="7" t="s">
        <v>35</v>
      </c>
      <c r="B11" s="16">
        <v>3651</v>
      </c>
      <c r="C11" s="16">
        <v>2575</v>
      </c>
      <c r="D11" s="16">
        <f t="shared" si="0"/>
        <v>1076</v>
      </c>
    </row>
    <row r="12" spans="1:5" x14ac:dyDescent="0.2">
      <c r="A12" s="7" t="s">
        <v>224</v>
      </c>
      <c r="B12" s="21">
        <v>141</v>
      </c>
      <c r="C12" s="21">
        <v>141</v>
      </c>
      <c r="D12" s="16">
        <f t="shared" si="0"/>
        <v>0</v>
      </c>
    </row>
    <row r="13" spans="1:5" ht="15.75" x14ac:dyDescent="0.25">
      <c r="A13" s="5" t="s">
        <v>5</v>
      </c>
      <c r="B13" s="17">
        <f>SUM(B8:B12)</f>
        <v>5394</v>
      </c>
      <c r="C13" s="17">
        <f>SUM(C8:C12)</f>
        <v>4144</v>
      </c>
      <c r="D13" s="17">
        <f t="shared" si="0"/>
        <v>1250</v>
      </c>
    </row>
    <row r="34" spans="1:3" x14ac:dyDescent="0.2">
      <c r="A34" s="100" t="s">
        <v>222</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225</v>
      </c>
      <c r="B4" s="104"/>
      <c r="C4" s="104"/>
      <c r="D4" s="104"/>
      <c r="E4" s="104"/>
      <c r="F4" s="104"/>
      <c r="G4" s="104"/>
      <c r="H4" s="104"/>
    </row>
    <row r="5" spans="1:34" ht="15.75" x14ac:dyDescent="0.25">
      <c r="A5" s="12"/>
    </row>
    <row r="7" spans="1:34" x14ac:dyDescent="0.2">
      <c r="A7" s="112" t="s">
        <v>206</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170</v>
      </c>
      <c r="B8" s="106" t="s">
        <v>36</v>
      </c>
      <c r="C8" s="106"/>
      <c r="D8" s="106"/>
      <c r="E8" s="106" t="s">
        <v>37</v>
      </c>
      <c r="F8" s="106"/>
      <c r="G8" s="106"/>
      <c r="H8" s="106" t="s">
        <v>38</v>
      </c>
      <c r="I8" s="106"/>
      <c r="J8" s="106"/>
      <c r="K8" s="106" t="s">
        <v>39</v>
      </c>
      <c r="L8" s="106"/>
      <c r="M8" s="106"/>
      <c r="N8" s="106" t="s">
        <v>40</v>
      </c>
      <c r="O8" s="106"/>
      <c r="P8" s="106"/>
      <c r="Q8" s="106" t="s">
        <v>41</v>
      </c>
      <c r="R8" s="106"/>
      <c r="S8" s="106"/>
      <c r="T8" s="106" t="s">
        <v>42</v>
      </c>
      <c r="U8" s="106"/>
      <c r="V8" s="106"/>
      <c r="W8" s="106" t="s">
        <v>43</v>
      </c>
      <c r="X8" s="106"/>
      <c r="Y8" s="106"/>
      <c r="Z8" s="106" t="s">
        <v>44</v>
      </c>
      <c r="AA8" s="106"/>
      <c r="AB8" s="106"/>
      <c r="AC8" s="106" t="s">
        <v>45</v>
      </c>
      <c r="AD8" s="106"/>
      <c r="AE8" s="106"/>
      <c r="AF8" s="106" t="s">
        <v>5</v>
      </c>
      <c r="AG8" s="11"/>
      <c r="AH8" s="11"/>
    </row>
    <row r="9" spans="1:34" x14ac:dyDescent="0.2">
      <c r="A9" s="103"/>
      <c r="B9" s="26" t="s">
        <v>152</v>
      </c>
      <c r="C9" s="10" t="s">
        <v>46</v>
      </c>
      <c r="D9" s="10" t="s">
        <v>47</v>
      </c>
      <c r="E9" s="26" t="s">
        <v>153</v>
      </c>
      <c r="F9" s="10" t="s">
        <v>48</v>
      </c>
      <c r="G9" s="10" t="s">
        <v>49</v>
      </c>
      <c r="H9" s="26" t="s">
        <v>154</v>
      </c>
      <c r="I9" s="10" t="s">
        <v>50</v>
      </c>
      <c r="J9" s="10" t="s">
        <v>51</v>
      </c>
      <c r="K9" s="26" t="s">
        <v>155</v>
      </c>
      <c r="L9" s="10" t="s">
        <v>52</v>
      </c>
      <c r="M9" s="10" t="s">
        <v>53</v>
      </c>
      <c r="N9" s="26" t="s">
        <v>156</v>
      </c>
      <c r="O9" s="10" t="s">
        <v>54</v>
      </c>
      <c r="P9" s="10" t="s">
        <v>55</v>
      </c>
      <c r="Q9" s="26" t="s">
        <v>157</v>
      </c>
      <c r="R9" s="10" t="s">
        <v>56</v>
      </c>
      <c r="S9" s="10" t="s">
        <v>57</v>
      </c>
      <c r="T9" s="26" t="s">
        <v>158</v>
      </c>
      <c r="U9" s="10" t="s">
        <v>58</v>
      </c>
      <c r="V9" s="10" t="s">
        <v>59</v>
      </c>
      <c r="W9" s="26" t="s">
        <v>159</v>
      </c>
      <c r="X9" s="10" t="s">
        <v>60</v>
      </c>
      <c r="Y9" s="10" t="s">
        <v>61</v>
      </c>
      <c r="Z9" s="26" t="s">
        <v>160</v>
      </c>
      <c r="AA9" s="10" t="s">
        <v>62</v>
      </c>
      <c r="AB9" s="10" t="s">
        <v>63</v>
      </c>
      <c r="AC9" s="26" t="s">
        <v>161</v>
      </c>
      <c r="AD9" s="10" t="s">
        <v>64</v>
      </c>
      <c r="AE9" s="10" t="s">
        <v>65</v>
      </c>
      <c r="AF9" s="106"/>
    </row>
    <row r="10" spans="1:34" x14ac:dyDescent="0.2">
      <c r="A10" s="7" t="s">
        <v>33</v>
      </c>
      <c r="B10" s="84">
        <v>14</v>
      </c>
      <c r="C10" s="84">
        <v>2</v>
      </c>
      <c r="D10" s="80">
        <f>B10+C10</f>
        <v>16</v>
      </c>
      <c r="E10" s="84">
        <v>95</v>
      </c>
      <c r="F10" s="84">
        <v>14</v>
      </c>
      <c r="G10" s="80">
        <f>E10+F10</f>
        <v>109</v>
      </c>
      <c r="H10" s="84">
        <v>131</v>
      </c>
      <c r="I10" s="84">
        <v>19</v>
      </c>
      <c r="J10" s="80">
        <f>H10+I10</f>
        <v>150</v>
      </c>
      <c r="K10" s="84">
        <v>97</v>
      </c>
      <c r="L10" s="84">
        <v>23</v>
      </c>
      <c r="M10" s="80">
        <f>K10+L10</f>
        <v>120</v>
      </c>
      <c r="N10" s="84">
        <v>79</v>
      </c>
      <c r="O10" s="84">
        <v>23</v>
      </c>
      <c r="P10" s="80">
        <f>N10+O10</f>
        <v>102</v>
      </c>
      <c r="Q10" s="84">
        <v>91</v>
      </c>
      <c r="R10" s="84">
        <v>25</v>
      </c>
      <c r="S10" s="80">
        <f>Q10+R10</f>
        <v>116</v>
      </c>
      <c r="T10" s="84">
        <v>105</v>
      </c>
      <c r="U10" s="84">
        <v>26</v>
      </c>
      <c r="V10" s="80">
        <f>T10+U10</f>
        <v>131</v>
      </c>
      <c r="W10" s="84">
        <v>78</v>
      </c>
      <c r="X10" s="84">
        <v>18</v>
      </c>
      <c r="Y10" s="80">
        <f>W10+X10</f>
        <v>96</v>
      </c>
      <c r="Z10" s="84">
        <v>57</v>
      </c>
      <c r="AA10" s="84">
        <v>9</v>
      </c>
      <c r="AB10" s="80">
        <f>Z10+AA10</f>
        <v>66</v>
      </c>
      <c r="AC10" s="84">
        <v>27</v>
      </c>
      <c r="AD10" s="84">
        <v>4</v>
      </c>
      <c r="AE10" s="16">
        <f>AC10+AD10</f>
        <v>31</v>
      </c>
      <c r="AF10" s="16">
        <f>D10+G10+J10+M10+P10+S10+V10+Y10+AB10+AE10</f>
        <v>937</v>
      </c>
    </row>
    <row r="11" spans="1:34" x14ac:dyDescent="0.2">
      <c r="A11" s="7" t="s">
        <v>34</v>
      </c>
      <c r="B11" s="84">
        <v>2</v>
      </c>
      <c r="C11" s="84">
        <v>0</v>
      </c>
      <c r="D11" s="80">
        <f>B11+C11</f>
        <v>2</v>
      </c>
      <c r="E11" s="84">
        <v>14</v>
      </c>
      <c r="F11" s="84">
        <v>11</v>
      </c>
      <c r="G11" s="80">
        <f>E11+F11</f>
        <v>25</v>
      </c>
      <c r="H11" s="84">
        <v>27</v>
      </c>
      <c r="I11" s="84">
        <v>12</v>
      </c>
      <c r="J11" s="80">
        <f>H11+I11</f>
        <v>39</v>
      </c>
      <c r="K11" s="84">
        <v>31</v>
      </c>
      <c r="L11" s="84">
        <v>14</v>
      </c>
      <c r="M11" s="80">
        <f>K11+L11</f>
        <v>45</v>
      </c>
      <c r="N11" s="84">
        <v>24</v>
      </c>
      <c r="O11" s="84">
        <v>9</v>
      </c>
      <c r="P11" s="80">
        <f>N11+O11</f>
        <v>33</v>
      </c>
      <c r="Q11" s="84">
        <v>20</v>
      </c>
      <c r="R11" s="84">
        <v>8</v>
      </c>
      <c r="S11" s="80">
        <f>Q11+R11</f>
        <v>28</v>
      </c>
      <c r="T11" s="84">
        <v>20</v>
      </c>
      <c r="U11" s="84">
        <v>7</v>
      </c>
      <c r="V11" s="80">
        <f>T11+U11</f>
        <v>27</v>
      </c>
      <c r="W11" s="84">
        <v>14</v>
      </c>
      <c r="X11" s="84">
        <v>2</v>
      </c>
      <c r="Y11" s="80">
        <f>W11+X11</f>
        <v>16</v>
      </c>
      <c r="Z11" s="84">
        <v>5</v>
      </c>
      <c r="AA11" s="84">
        <v>1</v>
      </c>
      <c r="AB11" s="80">
        <f>Z11+AA11</f>
        <v>6</v>
      </c>
      <c r="AC11" s="84">
        <v>3</v>
      </c>
      <c r="AD11" s="84">
        <v>0</v>
      </c>
      <c r="AE11" s="16">
        <f>AC11+AD11</f>
        <v>3</v>
      </c>
      <c r="AF11" s="16">
        <f>D11+G11+J11+M11+P11+S11+V11+Y11+AB11+AE11</f>
        <v>224</v>
      </c>
    </row>
    <row r="12" spans="1:34" x14ac:dyDescent="0.2">
      <c r="A12" s="7" t="s">
        <v>223</v>
      </c>
      <c r="B12" s="84">
        <v>1</v>
      </c>
      <c r="C12" s="84">
        <v>1</v>
      </c>
      <c r="D12" s="80">
        <f>B12+C12</f>
        <v>2</v>
      </c>
      <c r="E12" s="84">
        <v>5</v>
      </c>
      <c r="F12" s="84">
        <v>2</v>
      </c>
      <c r="G12" s="80">
        <f>E12+F12</f>
        <v>7</v>
      </c>
      <c r="H12" s="84">
        <v>19</v>
      </c>
      <c r="I12" s="84">
        <v>0</v>
      </c>
      <c r="J12" s="80">
        <f>H12+I12</f>
        <v>19</v>
      </c>
      <c r="K12" s="84">
        <v>40</v>
      </c>
      <c r="L12" s="84">
        <v>2</v>
      </c>
      <c r="M12" s="80">
        <f>K12+L12</f>
        <v>42</v>
      </c>
      <c r="N12" s="84">
        <v>33</v>
      </c>
      <c r="O12" s="84">
        <v>5</v>
      </c>
      <c r="P12" s="80">
        <f>N12+O12</f>
        <v>38</v>
      </c>
      <c r="Q12" s="84">
        <v>64</v>
      </c>
      <c r="R12" s="84">
        <v>0</v>
      </c>
      <c r="S12" s="80">
        <f>Q12+R12</f>
        <v>64</v>
      </c>
      <c r="T12" s="84">
        <v>42</v>
      </c>
      <c r="U12" s="84">
        <v>2</v>
      </c>
      <c r="V12" s="80">
        <f>T12+U12</f>
        <v>44</v>
      </c>
      <c r="W12" s="84">
        <v>30</v>
      </c>
      <c r="X12" s="84">
        <v>0</v>
      </c>
      <c r="Y12" s="80">
        <f>W12+X12</f>
        <v>30</v>
      </c>
      <c r="Z12" s="84">
        <v>13</v>
      </c>
      <c r="AA12" s="84">
        <v>1</v>
      </c>
      <c r="AB12" s="80">
        <f>Z12+AA12</f>
        <v>14</v>
      </c>
      <c r="AC12" s="84">
        <v>7</v>
      </c>
      <c r="AD12" s="84">
        <v>0</v>
      </c>
      <c r="AE12" s="16">
        <f>AC12+AD12</f>
        <v>7</v>
      </c>
      <c r="AF12" s="16">
        <f>D12+G12+J12+M12+P12+S12+V12+Y12+AB12+AE12</f>
        <v>267</v>
      </c>
    </row>
    <row r="13" spans="1:34" x14ac:dyDescent="0.2">
      <c r="A13" s="7" t="s">
        <v>35</v>
      </c>
      <c r="B13" s="84">
        <v>1</v>
      </c>
      <c r="C13" s="84">
        <v>0</v>
      </c>
      <c r="D13" s="80">
        <f>B13+C13</f>
        <v>1</v>
      </c>
      <c r="E13" s="84">
        <v>2</v>
      </c>
      <c r="F13" s="84">
        <v>7</v>
      </c>
      <c r="G13" s="80">
        <f>E13+F13</f>
        <v>9</v>
      </c>
      <c r="H13" s="84">
        <v>9</v>
      </c>
      <c r="I13" s="84">
        <v>14</v>
      </c>
      <c r="J13" s="80">
        <f>H13+I13</f>
        <v>23</v>
      </c>
      <c r="K13" s="84">
        <v>6</v>
      </c>
      <c r="L13" s="84">
        <v>9</v>
      </c>
      <c r="M13" s="80">
        <f>K13+L13</f>
        <v>15</v>
      </c>
      <c r="N13" s="84">
        <v>8</v>
      </c>
      <c r="O13" s="84">
        <v>11</v>
      </c>
      <c r="P13" s="80">
        <f>N13+O13</f>
        <v>19</v>
      </c>
      <c r="Q13" s="84">
        <v>7</v>
      </c>
      <c r="R13" s="84">
        <v>17</v>
      </c>
      <c r="S13" s="80">
        <f>Q13+R13</f>
        <v>24</v>
      </c>
      <c r="T13" s="84">
        <v>8</v>
      </c>
      <c r="U13" s="84">
        <v>10</v>
      </c>
      <c r="V13" s="80">
        <f>T13+U13</f>
        <v>18</v>
      </c>
      <c r="W13" s="84">
        <v>9</v>
      </c>
      <c r="X13" s="84">
        <v>5</v>
      </c>
      <c r="Y13" s="80">
        <f>W13+X13</f>
        <v>14</v>
      </c>
      <c r="Z13" s="84">
        <v>3</v>
      </c>
      <c r="AA13" s="84">
        <v>10</v>
      </c>
      <c r="AB13" s="80">
        <f>Z13+AA13</f>
        <v>13</v>
      </c>
      <c r="AC13" s="84">
        <v>4</v>
      </c>
      <c r="AD13" s="84">
        <v>1</v>
      </c>
      <c r="AE13" s="16">
        <f>AC13+AD13</f>
        <v>5</v>
      </c>
      <c r="AF13" s="16">
        <f>D13+G13+J13+M13+P13+S13+V13+Y13+AB13+AE13</f>
        <v>141</v>
      </c>
    </row>
    <row r="14" spans="1:34" x14ac:dyDescent="0.2">
      <c r="A14" s="7" t="s">
        <v>224</v>
      </c>
      <c r="B14" s="84">
        <v>25</v>
      </c>
      <c r="C14" s="84">
        <v>31</v>
      </c>
      <c r="D14" s="80">
        <f>B14+C14</f>
        <v>56</v>
      </c>
      <c r="E14" s="84">
        <v>170</v>
      </c>
      <c r="F14" s="84">
        <v>240</v>
      </c>
      <c r="G14" s="80">
        <f>E14+F14</f>
        <v>410</v>
      </c>
      <c r="H14" s="84">
        <v>250</v>
      </c>
      <c r="I14" s="84">
        <v>347</v>
      </c>
      <c r="J14" s="80">
        <f>H14+I14</f>
        <v>597</v>
      </c>
      <c r="K14" s="84">
        <v>204</v>
      </c>
      <c r="L14" s="84">
        <v>227</v>
      </c>
      <c r="M14" s="80">
        <f>K14+L14</f>
        <v>431</v>
      </c>
      <c r="N14" s="84">
        <v>151</v>
      </c>
      <c r="O14" s="84">
        <v>170</v>
      </c>
      <c r="P14" s="80">
        <f>N14+O14</f>
        <v>321</v>
      </c>
      <c r="Q14" s="84">
        <v>142</v>
      </c>
      <c r="R14" s="84">
        <v>134</v>
      </c>
      <c r="S14" s="80">
        <f>Q14+R14</f>
        <v>276</v>
      </c>
      <c r="T14" s="84">
        <v>110</v>
      </c>
      <c r="U14" s="84">
        <v>112</v>
      </c>
      <c r="V14" s="80">
        <f>T14+U14</f>
        <v>222</v>
      </c>
      <c r="W14" s="84">
        <v>84</v>
      </c>
      <c r="X14" s="84">
        <v>64</v>
      </c>
      <c r="Y14" s="80">
        <f>W14+X14</f>
        <v>148</v>
      </c>
      <c r="Z14" s="84">
        <v>41</v>
      </c>
      <c r="AA14" s="84">
        <v>30</v>
      </c>
      <c r="AB14" s="80">
        <f>Z14+AA14</f>
        <v>71</v>
      </c>
      <c r="AC14" s="84">
        <v>21</v>
      </c>
      <c r="AD14" s="84">
        <v>22</v>
      </c>
      <c r="AE14" s="16">
        <f>AC14+AD14</f>
        <v>43</v>
      </c>
      <c r="AF14" s="16">
        <f>D14+G14+J14+M14+P14+S14+V14+Y14+AB14+AE14</f>
        <v>2575</v>
      </c>
    </row>
    <row r="15" spans="1:34" ht="15.75" x14ac:dyDescent="0.25">
      <c r="A15" s="5" t="s">
        <v>5</v>
      </c>
      <c r="B15" s="17">
        <f>SUM(B10:B14)</f>
        <v>43</v>
      </c>
      <c r="C15" s="17">
        <f t="shared" ref="C15:AE15" si="0">SUM(C10:C14)</f>
        <v>34</v>
      </c>
      <c r="D15" s="17">
        <f t="shared" si="0"/>
        <v>77</v>
      </c>
      <c r="E15" s="17">
        <f t="shared" si="0"/>
        <v>286</v>
      </c>
      <c r="F15" s="17">
        <f t="shared" si="0"/>
        <v>274</v>
      </c>
      <c r="G15" s="17">
        <f t="shared" si="0"/>
        <v>560</v>
      </c>
      <c r="H15" s="59">
        <f t="shared" si="0"/>
        <v>436</v>
      </c>
      <c r="I15" s="17">
        <f t="shared" si="0"/>
        <v>392</v>
      </c>
      <c r="J15" s="17">
        <f t="shared" si="0"/>
        <v>828</v>
      </c>
      <c r="K15" s="17">
        <f t="shared" si="0"/>
        <v>378</v>
      </c>
      <c r="L15" s="17">
        <f t="shared" si="0"/>
        <v>275</v>
      </c>
      <c r="M15" s="17">
        <f t="shared" si="0"/>
        <v>653</v>
      </c>
      <c r="N15" s="17">
        <f t="shared" si="0"/>
        <v>295</v>
      </c>
      <c r="O15" s="17">
        <f t="shared" si="0"/>
        <v>218</v>
      </c>
      <c r="P15" s="17">
        <f t="shared" si="0"/>
        <v>513</v>
      </c>
      <c r="Q15" s="17">
        <f t="shared" si="0"/>
        <v>324</v>
      </c>
      <c r="R15" s="17">
        <f t="shared" si="0"/>
        <v>184</v>
      </c>
      <c r="S15" s="17">
        <f t="shared" si="0"/>
        <v>508</v>
      </c>
      <c r="T15" s="17">
        <f t="shared" si="0"/>
        <v>285</v>
      </c>
      <c r="U15" s="17">
        <f t="shared" si="0"/>
        <v>157</v>
      </c>
      <c r="V15" s="17">
        <f t="shared" si="0"/>
        <v>442</v>
      </c>
      <c r="W15" s="17">
        <f>SUM(W10:W14)</f>
        <v>215</v>
      </c>
      <c r="X15" s="17">
        <f>SUM(X10:X14)</f>
        <v>89</v>
      </c>
      <c r="Y15" s="17">
        <f t="shared" si="0"/>
        <v>304</v>
      </c>
      <c r="Z15" s="17">
        <f t="shared" si="0"/>
        <v>119</v>
      </c>
      <c r="AA15" s="17">
        <f t="shared" si="0"/>
        <v>51</v>
      </c>
      <c r="AB15" s="17">
        <f t="shared" si="0"/>
        <v>170</v>
      </c>
      <c r="AC15" s="17">
        <f t="shared" si="0"/>
        <v>62</v>
      </c>
      <c r="AD15" s="17">
        <f t="shared" si="0"/>
        <v>27</v>
      </c>
      <c r="AE15" s="17">
        <f t="shared" si="0"/>
        <v>89</v>
      </c>
      <c r="AF15" s="17">
        <f>SUM(AF10:AF14)</f>
        <v>4144</v>
      </c>
    </row>
    <row r="36" spans="2:7" x14ac:dyDescent="0.2">
      <c r="B36" s="100" t="s">
        <v>226</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267</v>
      </c>
      <c r="B3" s="104"/>
      <c r="C3" s="104"/>
      <c r="D3" s="104"/>
      <c r="E3" s="104"/>
      <c r="F3" s="104"/>
      <c r="G3" s="104"/>
      <c r="H3" s="104"/>
      <c r="I3" s="104"/>
    </row>
    <row r="4" spans="1:11" ht="15.75" x14ac:dyDescent="0.25">
      <c r="A4" s="12"/>
    </row>
    <row r="6" spans="1:11" x14ac:dyDescent="0.2">
      <c r="A6" s="112" t="s">
        <v>206</v>
      </c>
      <c r="B6" s="112"/>
      <c r="C6" s="112"/>
      <c r="D6" s="112"/>
      <c r="E6" s="112"/>
      <c r="F6" s="112"/>
      <c r="G6" s="112"/>
      <c r="H6" s="112"/>
      <c r="I6" s="112"/>
      <c r="J6" s="112"/>
      <c r="K6" s="112"/>
    </row>
    <row r="7" spans="1:11" ht="24.75" customHeight="1" x14ac:dyDescent="0.2">
      <c r="A7" s="115" t="s">
        <v>66</v>
      </c>
      <c r="B7" s="115" t="s">
        <v>67</v>
      </c>
      <c r="C7" s="106" t="s">
        <v>0</v>
      </c>
      <c r="D7" s="106"/>
      <c r="E7" s="106"/>
      <c r="F7" s="106" t="s">
        <v>1</v>
      </c>
      <c r="G7" s="106"/>
      <c r="H7" s="106"/>
      <c r="I7" s="107" t="s">
        <v>2</v>
      </c>
      <c r="J7" s="107"/>
      <c r="K7" s="107"/>
    </row>
    <row r="8" spans="1:11" x14ac:dyDescent="0.2">
      <c r="A8" s="116"/>
      <c r="B8" s="116"/>
      <c r="C8" s="26" t="s">
        <v>165</v>
      </c>
      <c r="D8" s="10" t="s">
        <v>3</v>
      </c>
      <c r="E8" s="10" t="s">
        <v>7</v>
      </c>
      <c r="F8" s="26" t="s">
        <v>150</v>
      </c>
      <c r="G8" s="10" t="s">
        <v>3</v>
      </c>
      <c r="H8" s="10" t="s">
        <v>7</v>
      </c>
      <c r="I8" s="26" t="s">
        <v>150</v>
      </c>
      <c r="J8" s="10" t="s">
        <v>20</v>
      </c>
      <c r="K8" s="10" t="s">
        <v>7</v>
      </c>
    </row>
    <row r="9" spans="1:11" ht="25.5" x14ac:dyDescent="0.2">
      <c r="A9" s="14" t="s">
        <v>68</v>
      </c>
      <c r="B9" s="74" t="s">
        <v>227</v>
      </c>
      <c r="C9" s="43">
        <v>763</v>
      </c>
      <c r="D9" s="43">
        <v>189</v>
      </c>
      <c r="E9" s="31">
        <f>C9+D9</f>
        <v>952</v>
      </c>
      <c r="F9" s="43">
        <v>674</v>
      </c>
      <c r="G9" s="43">
        <v>183</v>
      </c>
      <c r="H9" s="31">
        <f>F9+G9</f>
        <v>857</v>
      </c>
      <c r="I9" s="31">
        <f>C9-F9</f>
        <v>89</v>
      </c>
      <c r="J9" s="31">
        <f>D9-G9</f>
        <v>6</v>
      </c>
      <c r="K9" s="31">
        <f>E9-H9</f>
        <v>95</v>
      </c>
    </row>
    <row r="10" spans="1:11" x14ac:dyDescent="0.2">
      <c r="A10" s="14" t="s">
        <v>69</v>
      </c>
      <c r="B10" s="74" t="s">
        <v>228</v>
      </c>
      <c r="C10" s="43">
        <v>464</v>
      </c>
      <c r="D10" s="43">
        <v>381</v>
      </c>
      <c r="E10" s="31">
        <f t="shared" ref="E10:E48" si="0">C10+D10</f>
        <v>845</v>
      </c>
      <c r="F10" s="43">
        <v>259</v>
      </c>
      <c r="G10" s="43">
        <v>196</v>
      </c>
      <c r="H10" s="31">
        <f t="shared" ref="H10:H48" si="1">F10+G10</f>
        <v>455</v>
      </c>
      <c r="I10" s="31">
        <f t="shared" ref="I10:I48" si="2">C10-F10</f>
        <v>205</v>
      </c>
      <c r="J10" s="31">
        <f t="shared" ref="J10:J48" si="3">D10-G10</f>
        <v>185</v>
      </c>
      <c r="K10" s="31">
        <f t="shared" ref="K10:K48" si="4">E10-H10</f>
        <v>390</v>
      </c>
    </row>
    <row r="11" spans="1:11" ht="25.5" x14ac:dyDescent="0.2">
      <c r="A11" s="14" t="s">
        <v>70</v>
      </c>
      <c r="B11" s="74" t="s">
        <v>229</v>
      </c>
      <c r="C11" s="43">
        <v>70</v>
      </c>
      <c r="D11" s="43">
        <v>252</v>
      </c>
      <c r="E11" s="31">
        <f t="shared" si="0"/>
        <v>322</v>
      </c>
      <c r="F11" s="43">
        <v>60</v>
      </c>
      <c r="G11" s="43">
        <v>184</v>
      </c>
      <c r="H11" s="31">
        <f t="shared" si="1"/>
        <v>244</v>
      </c>
      <c r="I11" s="31">
        <f t="shared" si="2"/>
        <v>10</v>
      </c>
      <c r="J11" s="31">
        <f t="shared" si="3"/>
        <v>68</v>
      </c>
      <c r="K11" s="31">
        <f t="shared" si="4"/>
        <v>78</v>
      </c>
    </row>
    <row r="12" spans="1:11" x14ac:dyDescent="0.2">
      <c r="A12" s="14" t="s">
        <v>71</v>
      </c>
      <c r="B12" s="74" t="s">
        <v>230</v>
      </c>
      <c r="C12" s="43">
        <v>90</v>
      </c>
      <c r="D12" s="43">
        <v>222</v>
      </c>
      <c r="E12" s="31">
        <f t="shared" si="0"/>
        <v>312</v>
      </c>
      <c r="F12" s="43">
        <v>89</v>
      </c>
      <c r="G12" s="43">
        <v>195</v>
      </c>
      <c r="H12" s="31">
        <f t="shared" si="1"/>
        <v>284</v>
      </c>
      <c r="I12" s="31">
        <f t="shared" si="2"/>
        <v>1</v>
      </c>
      <c r="J12" s="31">
        <f t="shared" si="3"/>
        <v>27</v>
      </c>
      <c r="K12" s="31">
        <f t="shared" si="4"/>
        <v>28</v>
      </c>
    </row>
    <row r="13" spans="1:11" x14ac:dyDescent="0.2">
      <c r="A13" s="14" t="s">
        <v>72</v>
      </c>
      <c r="B13" s="74" t="s">
        <v>231</v>
      </c>
      <c r="C13" s="43">
        <v>143</v>
      </c>
      <c r="D13" s="43">
        <v>1</v>
      </c>
      <c r="E13" s="31">
        <f t="shared" si="0"/>
        <v>144</v>
      </c>
      <c r="F13" s="43">
        <v>126</v>
      </c>
      <c r="G13" s="43">
        <v>1</v>
      </c>
      <c r="H13" s="31">
        <f t="shared" si="1"/>
        <v>127</v>
      </c>
      <c r="I13" s="31">
        <f t="shared" si="2"/>
        <v>17</v>
      </c>
      <c r="J13" s="31">
        <f t="shared" si="3"/>
        <v>0</v>
      </c>
      <c r="K13" s="31">
        <f t="shared" si="4"/>
        <v>17</v>
      </c>
    </row>
    <row r="14" spans="1:11" x14ac:dyDescent="0.2">
      <c r="A14" s="14" t="s">
        <v>73</v>
      </c>
      <c r="B14" s="74" t="s">
        <v>232</v>
      </c>
      <c r="C14" s="43">
        <v>46</v>
      </c>
      <c r="D14" s="43">
        <v>97</v>
      </c>
      <c r="E14" s="31">
        <f t="shared" si="0"/>
        <v>143</v>
      </c>
      <c r="F14" s="43">
        <v>30</v>
      </c>
      <c r="G14" s="43">
        <v>63</v>
      </c>
      <c r="H14" s="31">
        <f t="shared" si="1"/>
        <v>93</v>
      </c>
      <c r="I14" s="31">
        <f t="shared" si="2"/>
        <v>16</v>
      </c>
      <c r="J14" s="31">
        <f t="shared" si="3"/>
        <v>34</v>
      </c>
      <c r="K14" s="31">
        <f t="shared" si="4"/>
        <v>50</v>
      </c>
    </row>
    <row r="15" spans="1:11" ht="25.5" x14ac:dyDescent="0.2">
      <c r="A15" s="14" t="s">
        <v>74</v>
      </c>
      <c r="B15" s="74" t="s">
        <v>233</v>
      </c>
      <c r="C15" s="43">
        <v>70</v>
      </c>
      <c r="D15" s="43">
        <v>67</v>
      </c>
      <c r="E15" s="31">
        <f t="shared" si="0"/>
        <v>137</v>
      </c>
      <c r="F15" s="43">
        <v>62</v>
      </c>
      <c r="G15" s="43">
        <v>56</v>
      </c>
      <c r="H15" s="31">
        <f t="shared" si="1"/>
        <v>118</v>
      </c>
      <c r="I15" s="31">
        <f t="shared" si="2"/>
        <v>8</v>
      </c>
      <c r="J15" s="31">
        <f t="shared" si="3"/>
        <v>11</v>
      </c>
      <c r="K15" s="31">
        <f t="shared" si="4"/>
        <v>19</v>
      </c>
    </row>
    <row r="16" spans="1:11" x14ac:dyDescent="0.2">
      <c r="A16" s="14" t="s">
        <v>75</v>
      </c>
      <c r="B16" s="74" t="s">
        <v>234</v>
      </c>
      <c r="C16" s="43">
        <v>44</v>
      </c>
      <c r="D16" s="43">
        <v>78</v>
      </c>
      <c r="E16" s="31">
        <f t="shared" si="0"/>
        <v>122</v>
      </c>
      <c r="F16" s="43">
        <v>29</v>
      </c>
      <c r="G16" s="43">
        <v>48</v>
      </c>
      <c r="H16" s="31">
        <f t="shared" si="1"/>
        <v>77</v>
      </c>
      <c r="I16" s="31">
        <f t="shared" si="2"/>
        <v>15</v>
      </c>
      <c r="J16" s="31">
        <f t="shared" si="3"/>
        <v>30</v>
      </c>
      <c r="K16" s="31">
        <f t="shared" si="4"/>
        <v>45</v>
      </c>
    </row>
    <row r="17" spans="1:11" ht="25.5" x14ac:dyDescent="0.2">
      <c r="A17" s="14" t="s">
        <v>76</v>
      </c>
      <c r="B17" s="74" t="s">
        <v>235</v>
      </c>
      <c r="C17" s="43">
        <v>48</v>
      </c>
      <c r="D17" s="43">
        <v>72</v>
      </c>
      <c r="E17" s="31">
        <f t="shared" si="0"/>
        <v>120</v>
      </c>
      <c r="F17" s="43">
        <v>28</v>
      </c>
      <c r="G17" s="43">
        <v>48</v>
      </c>
      <c r="H17" s="31">
        <f t="shared" si="1"/>
        <v>76</v>
      </c>
      <c r="I17" s="31">
        <f t="shared" si="2"/>
        <v>20</v>
      </c>
      <c r="J17" s="31">
        <f t="shared" si="3"/>
        <v>24</v>
      </c>
      <c r="K17" s="31">
        <f t="shared" si="4"/>
        <v>44</v>
      </c>
    </row>
    <row r="18" spans="1:11" ht="25.5" x14ac:dyDescent="0.2">
      <c r="A18" s="14" t="s">
        <v>77</v>
      </c>
      <c r="B18" s="74" t="s">
        <v>236</v>
      </c>
      <c r="C18" s="43">
        <v>75</v>
      </c>
      <c r="D18" s="43">
        <v>10</v>
      </c>
      <c r="E18" s="31">
        <f t="shared" si="0"/>
        <v>85</v>
      </c>
      <c r="F18" s="43">
        <v>59</v>
      </c>
      <c r="G18" s="43">
        <v>7</v>
      </c>
      <c r="H18" s="31">
        <f t="shared" si="1"/>
        <v>66</v>
      </c>
      <c r="I18" s="31">
        <f t="shared" si="2"/>
        <v>16</v>
      </c>
      <c r="J18" s="31">
        <f t="shared" si="3"/>
        <v>3</v>
      </c>
      <c r="K18" s="31">
        <f t="shared" si="4"/>
        <v>19</v>
      </c>
    </row>
    <row r="19" spans="1:11" x14ac:dyDescent="0.2">
      <c r="A19" s="14" t="s">
        <v>78</v>
      </c>
      <c r="B19" s="74" t="s">
        <v>237</v>
      </c>
      <c r="C19" s="43">
        <v>59</v>
      </c>
      <c r="D19" s="43">
        <v>20</v>
      </c>
      <c r="E19" s="31">
        <f t="shared" si="0"/>
        <v>79</v>
      </c>
      <c r="F19" s="43">
        <v>52</v>
      </c>
      <c r="G19" s="43">
        <v>18</v>
      </c>
      <c r="H19" s="31">
        <f t="shared" si="1"/>
        <v>70</v>
      </c>
      <c r="I19" s="31">
        <f t="shared" si="2"/>
        <v>7</v>
      </c>
      <c r="J19" s="31">
        <f t="shared" si="3"/>
        <v>2</v>
      </c>
      <c r="K19" s="31">
        <f t="shared" si="4"/>
        <v>9</v>
      </c>
    </row>
    <row r="20" spans="1:11" x14ac:dyDescent="0.2">
      <c r="A20" s="14" t="s">
        <v>79</v>
      </c>
      <c r="B20" s="74" t="s">
        <v>238</v>
      </c>
      <c r="C20" s="43">
        <v>76</v>
      </c>
      <c r="D20" s="43">
        <v>3</v>
      </c>
      <c r="E20" s="31">
        <f t="shared" si="0"/>
        <v>79</v>
      </c>
      <c r="F20" s="43">
        <v>23</v>
      </c>
      <c r="G20" s="43">
        <v>2</v>
      </c>
      <c r="H20" s="31">
        <f t="shared" si="1"/>
        <v>25</v>
      </c>
      <c r="I20" s="31">
        <f t="shared" si="2"/>
        <v>53</v>
      </c>
      <c r="J20" s="31">
        <f t="shared" si="3"/>
        <v>1</v>
      </c>
      <c r="K20" s="31">
        <f t="shared" si="4"/>
        <v>54</v>
      </c>
    </row>
    <row r="21" spans="1:11" ht="25.5" x14ac:dyDescent="0.2">
      <c r="A21" s="14" t="s">
        <v>80</v>
      </c>
      <c r="B21" s="74" t="s">
        <v>239</v>
      </c>
      <c r="C21" s="43">
        <v>54</v>
      </c>
      <c r="D21" s="43">
        <v>22</v>
      </c>
      <c r="E21" s="31">
        <f t="shared" si="0"/>
        <v>76</v>
      </c>
      <c r="F21" s="43">
        <v>50</v>
      </c>
      <c r="G21" s="43">
        <v>22</v>
      </c>
      <c r="H21" s="31">
        <f t="shared" si="1"/>
        <v>72</v>
      </c>
      <c r="I21" s="31">
        <f t="shared" si="2"/>
        <v>4</v>
      </c>
      <c r="J21" s="31">
        <f t="shared" si="3"/>
        <v>0</v>
      </c>
      <c r="K21" s="31">
        <f t="shared" si="4"/>
        <v>4</v>
      </c>
    </row>
    <row r="22" spans="1:11" x14ac:dyDescent="0.2">
      <c r="A22" s="14" t="s">
        <v>81</v>
      </c>
      <c r="B22" s="74" t="s">
        <v>240</v>
      </c>
      <c r="C22" s="43">
        <v>44</v>
      </c>
      <c r="D22" s="43">
        <v>27</v>
      </c>
      <c r="E22" s="31">
        <f t="shared" si="0"/>
        <v>71</v>
      </c>
      <c r="F22" s="43">
        <v>36</v>
      </c>
      <c r="G22" s="43">
        <v>19</v>
      </c>
      <c r="H22" s="31">
        <f t="shared" si="1"/>
        <v>55</v>
      </c>
      <c r="I22" s="31">
        <f t="shared" si="2"/>
        <v>8</v>
      </c>
      <c r="J22" s="31">
        <f t="shared" si="3"/>
        <v>8</v>
      </c>
      <c r="K22" s="31">
        <f t="shared" si="4"/>
        <v>16</v>
      </c>
    </row>
    <row r="23" spans="1:11" ht="25.5" x14ac:dyDescent="0.2">
      <c r="A23" s="14" t="s">
        <v>82</v>
      </c>
      <c r="B23" s="74" t="s">
        <v>241</v>
      </c>
      <c r="C23" s="43">
        <v>21</v>
      </c>
      <c r="D23" s="43">
        <v>45</v>
      </c>
      <c r="E23" s="31">
        <f t="shared" si="0"/>
        <v>66</v>
      </c>
      <c r="F23" s="43">
        <v>20</v>
      </c>
      <c r="G23" s="43">
        <v>43</v>
      </c>
      <c r="H23" s="31">
        <f t="shared" si="1"/>
        <v>63</v>
      </c>
      <c r="I23" s="31">
        <f t="shared" si="2"/>
        <v>1</v>
      </c>
      <c r="J23" s="31">
        <f t="shared" si="3"/>
        <v>2</v>
      </c>
      <c r="K23" s="31">
        <f t="shared" si="4"/>
        <v>3</v>
      </c>
    </row>
    <row r="24" spans="1:11" x14ac:dyDescent="0.2">
      <c r="A24" s="14" t="s">
        <v>83</v>
      </c>
      <c r="B24" s="74" t="s">
        <v>242</v>
      </c>
      <c r="C24" s="43">
        <v>5</v>
      </c>
      <c r="D24" s="43">
        <v>59</v>
      </c>
      <c r="E24" s="31">
        <f t="shared" si="0"/>
        <v>64</v>
      </c>
      <c r="F24" s="43">
        <v>5</v>
      </c>
      <c r="G24" s="43">
        <v>57</v>
      </c>
      <c r="H24" s="31">
        <f t="shared" si="1"/>
        <v>62</v>
      </c>
      <c r="I24" s="31">
        <f t="shared" si="2"/>
        <v>0</v>
      </c>
      <c r="J24" s="31">
        <f t="shared" si="3"/>
        <v>2</v>
      </c>
      <c r="K24" s="31">
        <f t="shared" si="4"/>
        <v>2</v>
      </c>
    </row>
    <row r="25" spans="1:11" x14ac:dyDescent="0.2">
      <c r="A25" s="14" t="s">
        <v>84</v>
      </c>
      <c r="B25" s="74" t="s">
        <v>243</v>
      </c>
      <c r="C25" s="43">
        <v>6</v>
      </c>
      <c r="D25" s="43">
        <v>46</v>
      </c>
      <c r="E25" s="31">
        <f t="shared" si="0"/>
        <v>52</v>
      </c>
      <c r="F25" s="43">
        <v>3</v>
      </c>
      <c r="G25" s="43">
        <v>29</v>
      </c>
      <c r="H25" s="31">
        <f t="shared" si="1"/>
        <v>32</v>
      </c>
      <c r="I25" s="31">
        <f t="shared" si="2"/>
        <v>3</v>
      </c>
      <c r="J25" s="31">
        <f t="shared" si="3"/>
        <v>17</v>
      </c>
      <c r="K25" s="31">
        <f t="shared" si="4"/>
        <v>20</v>
      </c>
    </row>
    <row r="26" spans="1:11" x14ac:dyDescent="0.2">
      <c r="A26" s="14" t="s">
        <v>85</v>
      </c>
      <c r="B26" s="74" t="s">
        <v>244</v>
      </c>
      <c r="C26" s="43">
        <v>51</v>
      </c>
      <c r="D26" s="43">
        <v>1</v>
      </c>
      <c r="E26" s="31">
        <f t="shared" si="0"/>
        <v>52</v>
      </c>
      <c r="F26" s="43">
        <v>43</v>
      </c>
      <c r="G26" s="43">
        <v>1</v>
      </c>
      <c r="H26" s="31">
        <f t="shared" si="1"/>
        <v>44</v>
      </c>
      <c r="I26" s="31">
        <f t="shared" si="2"/>
        <v>8</v>
      </c>
      <c r="J26" s="31">
        <f t="shared" si="3"/>
        <v>0</v>
      </c>
      <c r="K26" s="31">
        <f t="shared" si="4"/>
        <v>8</v>
      </c>
    </row>
    <row r="27" spans="1:11" ht="25.5" x14ac:dyDescent="0.2">
      <c r="A27" s="14" t="s">
        <v>86</v>
      </c>
      <c r="B27" s="74" t="s">
        <v>245</v>
      </c>
      <c r="C27" s="43">
        <v>46</v>
      </c>
      <c r="D27" s="43">
        <v>2</v>
      </c>
      <c r="E27" s="31">
        <f t="shared" si="0"/>
        <v>48</v>
      </c>
      <c r="F27" s="43">
        <v>35</v>
      </c>
      <c r="G27" s="43">
        <v>2</v>
      </c>
      <c r="H27" s="31">
        <f t="shared" si="1"/>
        <v>37</v>
      </c>
      <c r="I27" s="31">
        <f t="shared" si="2"/>
        <v>11</v>
      </c>
      <c r="J27" s="31">
        <f t="shared" si="3"/>
        <v>0</v>
      </c>
      <c r="K27" s="31">
        <f t="shared" si="4"/>
        <v>11</v>
      </c>
    </row>
    <row r="28" spans="1:11" ht="25.5" x14ac:dyDescent="0.2">
      <c r="A28" s="14" t="s">
        <v>87</v>
      </c>
      <c r="B28" s="74" t="s">
        <v>246</v>
      </c>
      <c r="C28" s="43">
        <v>46</v>
      </c>
      <c r="D28" s="43">
        <v>1</v>
      </c>
      <c r="E28" s="31">
        <f t="shared" si="0"/>
        <v>47</v>
      </c>
      <c r="F28" s="43">
        <v>39</v>
      </c>
      <c r="G28" s="43">
        <v>1</v>
      </c>
      <c r="H28" s="31">
        <f t="shared" si="1"/>
        <v>40</v>
      </c>
      <c r="I28" s="31">
        <f t="shared" si="2"/>
        <v>7</v>
      </c>
      <c r="J28" s="31">
        <f t="shared" si="3"/>
        <v>0</v>
      </c>
      <c r="K28" s="31">
        <f t="shared" si="4"/>
        <v>7</v>
      </c>
    </row>
    <row r="29" spans="1:11" ht="25.5" x14ac:dyDescent="0.2">
      <c r="A29" s="14" t="s">
        <v>88</v>
      </c>
      <c r="B29" s="74" t="s">
        <v>247</v>
      </c>
      <c r="C29" s="43">
        <v>11</v>
      </c>
      <c r="D29" s="43">
        <v>34</v>
      </c>
      <c r="E29" s="31">
        <f t="shared" si="0"/>
        <v>45</v>
      </c>
      <c r="F29" s="43">
        <v>9</v>
      </c>
      <c r="G29" s="43">
        <v>21</v>
      </c>
      <c r="H29" s="31">
        <f t="shared" si="1"/>
        <v>30</v>
      </c>
      <c r="I29" s="31">
        <f t="shared" si="2"/>
        <v>2</v>
      </c>
      <c r="J29" s="31">
        <f t="shared" si="3"/>
        <v>13</v>
      </c>
      <c r="K29" s="31">
        <f t="shared" si="4"/>
        <v>15</v>
      </c>
    </row>
    <row r="30" spans="1:11" x14ac:dyDescent="0.2">
      <c r="A30" s="14" t="s">
        <v>89</v>
      </c>
      <c r="B30" s="74" t="s">
        <v>248</v>
      </c>
      <c r="C30" s="43">
        <v>2</v>
      </c>
      <c r="D30" s="43">
        <v>41</v>
      </c>
      <c r="E30" s="31">
        <f t="shared" si="0"/>
        <v>43</v>
      </c>
      <c r="F30" s="43">
        <v>2</v>
      </c>
      <c r="G30" s="43">
        <v>41</v>
      </c>
      <c r="H30" s="31">
        <f t="shared" si="1"/>
        <v>43</v>
      </c>
      <c r="I30" s="31">
        <f t="shared" si="2"/>
        <v>0</v>
      </c>
      <c r="J30" s="31">
        <f t="shared" si="3"/>
        <v>0</v>
      </c>
      <c r="K30" s="31">
        <f t="shared" si="4"/>
        <v>0</v>
      </c>
    </row>
    <row r="31" spans="1:11" x14ac:dyDescent="0.2">
      <c r="A31" s="14" t="s">
        <v>90</v>
      </c>
      <c r="B31" s="74" t="s">
        <v>249</v>
      </c>
      <c r="C31" s="43">
        <v>5</v>
      </c>
      <c r="D31" s="43">
        <v>37</v>
      </c>
      <c r="E31" s="31">
        <f t="shared" si="0"/>
        <v>42</v>
      </c>
      <c r="F31" s="43">
        <v>5</v>
      </c>
      <c r="G31" s="43">
        <v>22</v>
      </c>
      <c r="H31" s="31">
        <f t="shared" si="1"/>
        <v>27</v>
      </c>
      <c r="I31" s="31">
        <f t="shared" si="2"/>
        <v>0</v>
      </c>
      <c r="J31" s="31">
        <f t="shared" si="3"/>
        <v>15</v>
      </c>
      <c r="K31" s="31">
        <f t="shared" si="4"/>
        <v>15</v>
      </c>
    </row>
    <row r="32" spans="1:11" x14ac:dyDescent="0.2">
      <c r="A32" s="14" t="s">
        <v>91</v>
      </c>
      <c r="B32" s="74" t="s">
        <v>250</v>
      </c>
      <c r="C32" s="43">
        <v>19</v>
      </c>
      <c r="D32" s="43">
        <v>23</v>
      </c>
      <c r="E32" s="31">
        <f t="shared" si="0"/>
        <v>42</v>
      </c>
      <c r="F32" s="43">
        <v>8</v>
      </c>
      <c r="G32" s="43">
        <v>5</v>
      </c>
      <c r="H32" s="31">
        <f t="shared" si="1"/>
        <v>13</v>
      </c>
      <c r="I32" s="31">
        <f t="shared" si="2"/>
        <v>11</v>
      </c>
      <c r="J32" s="31">
        <f t="shared" si="3"/>
        <v>18</v>
      </c>
      <c r="K32" s="31">
        <f t="shared" si="4"/>
        <v>29</v>
      </c>
    </row>
    <row r="33" spans="1:11" x14ac:dyDescent="0.2">
      <c r="A33" s="14" t="s">
        <v>92</v>
      </c>
      <c r="B33" s="74" t="s">
        <v>251</v>
      </c>
      <c r="C33" s="43">
        <v>19</v>
      </c>
      <c r="D33" s="43">
        <v>20</v>
      </c>
      <c r="E33" s="31">
        <f t="shared" si="0"/>
        <v>39</v>
      </c>
      <c r="F33" s="43">
        <v>11</v>
      </c>
      <c r="G33" s="43">
        <v>19</v>
      </c>
      <c r="H33" s="31">
        <f t="shared" si="1"/>
        <v>30</v>
      </c>
      <c r="I33" s="31">
        <f t="shared" si="2"/>
        <v>8</v>
      </c>
      <c r="J33" s="31">
        <f t="shared" si="3"/>
        <v>1</v>
      </c>
      <c r="K33" s="31">
        <f t="shared" si="4"/>
        <v>9</v>
      </c>
    </row>
    <row r="34" spans="1:11" x14ac:dyDescent="0.2">
      <c r="A34" s="14" t="s">
        <v>93</v>
      </c>
      <c r="B34" s="74" t="s">
        <v>252</v>
      </c>
      <c r="C34" s="43">
        <v>1</v>
      </c>
      <c r="D34" s="43">
        <v>36</v>
      </c>
      <c r="E34" s="31">
        <f t="shared" si="0"/>
        <v>37</v>
      </c>
      <c r="F34" s="43">
        <v>1</v>
      </c>
      <c r="G34" s="43">
        <v>22</v>
      </c>
      <c r="H34" s="31">
        <f t="shared" si="1"/>
        <v>23</v>
      </c>
      <c r="I34" s="31">
        <f t="shared" si="2"/>
        <v>0</v>
      </c>
      <c r="J34" s="31">
        <f t="shared" si="3"/>
        <v>14</v>
      </c>
      <c r="K34" s="31">
        <f t="shared" si="4"/>
        <v>14</v>
      </c>
    </row>
    <row r="35" spans="1:11" x14ac:dyDescent="0.2">
      <c r="A35" s="14" t="s">
        <v>94</v>
      </c>
      <c r="B35" s="74" t="s">
        <v>253</v>
      </c>
      <c r="C35" s="43">
        <v>36</v>
      </c>
      <c r="D35" s="43">
        <v>1</v>
      </c>
      <c r="E35" s="31">
        <f t="shared" si="0"/>
        <v>37</v>
      </c>
      <c r="F35" s="43">
        <v>35</v>
      </c>
      <c r="G35" s="43">
        <v>1</v>
      </c>
      <c r="H35" s="31">
        <f t="shared" si="1"/>
        <v>36</v>
      </c>
      <c r="I35" s="31">
        <f t="shared" si="2"/>
        <v>1</v>
      </c>
      <c r="J35" s="31">
        <f t="shared" si="3"/>
        <v>0</v>
      </c>
      <c r="K35" s="31">
        <f t="shared" si="4"/>
        <v>1</v>
      </c>
    </row>
    <row r="36" spans="1:11" x14ac:dyDescent="0.2">
      <c r="A36" s="14" t="s">
        <v>95</v>
      </c>
      <c r="B36" s="74" t="s">
        <v>254</v>
      </c>
      <c r="C36" s="43">
        <v>33</v>
      </c>
      <c r="D36" s="43">
        <v>4</v>
      </c>
      <c r="E36" s="31">
        <f t="shared" si="0"/>
        <v>37</v>
      </c>
      <c r="F36" s="43">
        <v>19</v>
      </c>
      <c r="G36" s="43">
        <v>4</v>
      </c>
      <c r="H36" s="31">
        <f t="shared" si="1"/>
        <v>23</v>
      </c>
      <c r="I36" s="31">
        <f t="shared" si="2"/>
        <v>14</v>
      </c>
      <c r="J36" s="31">
        <f t="shared" si="3"/>
        <v>0</v>
      </c>
      <c r="K36" s="31">
        <f t="shared" si="4"/>
        <v>14</v>
      </c>
    </row>
    <row r="37" spans="1:11" ht="25.5" x14ac:dyDescent="0.2">
      <c r="A37" s="14" t="s">
        <v>96</v>
      </c>
      <c r="B37" s="74" t="s">
        <v>255</v>
      </c>
      <c r="C37" s="43">
        <v>14</v>
      </c>
      <c r="D37" s="43">
        <v>20</v>
      </c>
      <c r="E37" s="31">
        <f t="shared" si="0"/>
        <v>34</v>
      </c>
      <c r="F37" s="43">
        <v>14</v>
      </c>
      <c r="G37" s="43">
        <v>20</v>
      </c>
      <c r="H37" s="31">
        <f t="shared" si="1"/>
        <v>34</v>
      </c>
      <c r="I37" s="31">
        <f t="shared" si="2"/>
        <v>0</v>
      </c>
      <c r="J37" s="31">
        <f t="shared" si="3"/>
        <v>0</v>
      </c>
      <c r="K37" s="31">
        <f t="shared" si="4"/>
        <v>0</v>
      </c>
    </row>
    <row r="38" spans="1:11" x14ac:dyDescent="0.2">
      <c r="A38" s="14" t="s">
        <v>97</v>
      </c>
      <c r="B38" s="74" t="s">
        <v>256</v>
      </c>
      <c r="C38" s="43">
        <v>16</v>
      </c>
      <c r="D38" s="43">
        <v>13</v>
      </c>
      <c r="E38" s="31">
        <f t="shared" si="0"/>
        <v>29</v>
      </c>
      <c r="F38" s="43">
        <v>16</v>
      </c>
      <c r="G38" s="43">
        <v>13</v>
      </c>
      <c r="H38" s="31">
        <f t="shared" si="1"/>
        <v>29</v>
      </c>
      <c r="I38" s="31">
        <f t="shared" si="2"/>
        <v>0</v>
      </c>
      <c r="J38" s="31">
        <f t="shared" si="3"/>
        <v>0</v>
      </c>
      <c r="K38" s="31">
        <f t="shared" si="4"/>
        <v>0</v>
      </c>
    </row>
    <row r="39" spans="1:11" ht="25.5" x14ac:dyDescent="0.2">
      <c r="A39" s="14" t="s">
        <v>98</v>
      </c>
      <c r="B39" s="74" t="s">
        <v>257</v>
      </c>
      <c r="C39" s="43">
        <v>17</v>
      </c>
      <c r="D39" s="43">
        <v>12</v>
      </c>
      <c r="E39" s="31">
        <f t="shared" si="0"/>
        <v>29</v>
      </c>
      <c r="F39" s="43">
        <v>17</v>
      </c>
      <c r="G39" s="43">
        <v>12</v>
      </c>
      <c r="H39" s="31">
        <f t="shared" si="1"/>
        <v>29</v>
      </c>
      <c r="I39" s="31">
        <f t="shared" si="2"/>
        <v>0</v>
      </c>
      <c r="J39" s="31">
        <f t="shared" si="3"/>
        <v>0</v>
      </c>
      <c r="K39" s="31">
        <f t="shared" si="4"/>
        <v>0</v>
      </c>
    </row>
    <row r="40" spans="1:11" x14ac:dyDescent="0.2">
      <c r="A40" s="14" t="s">
        <v>99</v>
      </c>
      <c r="B40" s="74" t="s">
        <v>258</v>
      </c>
      <c r="C40" s="43">
        <v>16</v>
      </c>
      <c r="D40" s="43">
        <v>13</v>
      </c>
      <c r="E40" s="31">
        <f t="shared" si="0"/>
        <v>29</v>
      </c>
      <c r="F40" s="43">
        <v>11</v>
      </c>
      <c r="G40" s="43">
        <v>11</v>
      </c>
      <c r="H40" s="31">
        <f t="shared" si="1"/>
        <v>22</v>
      </c>
      <c r="I40" s="31">
        <f t="shared" si="2"/>
        <v>5</v>
      </c>
      <c r="J40" s="31">
        <f t="shared" si="3"/>
        <v>2</v>
      </c>
      <c r="K40" s="31">
        <f t="shared" si="4"/>
        <v>7</v>
      </c>
    </row>
    <row r="41" spans="1:11" ht="25.5" x14ac:dyDescent="0.2">
      <c r="A41" s="14" t="s">
        <v>100</v>
      </c>
      <c r="B41" s="74" t="s">
        <v>259</v>
      </c>
      <c r="C41" s="43">
        <v>2</v>
      </c>
      <c r="D41" s="43">
        <v>26</v>
      </c>
      <c r="E41" s="31">
        <f t="shared" si="0"/>
        <v>28</v>
      </c>
      <c r="F41" s="43">
        <v>1</v>
      </c>
      <c r="G41" s="43">
        <v>20</v>
      </c>
      <c r="H41" s="31">
        <f t="shared" si="1"/>
        <v>21</v>
      </c>
      <c r="I41" s="31">
        <f t="shared" si="2"/>
        <v>1</v>
      </c>
      <c r="J41" s="31">
        <f t="shared" si="3"/>
        <v>6</v>
      </c>
      <c r="K41" s="31">
        <f t="shared" si="4"/>
        <v>7</v>
      </c>
    </row>
    <row r="42" spans="1:11" x14ac:dyDescent="0.2">
      <c r="A42" s="14" t="s">
        <v>101</v>
      </c>
      <c r="B42" s="74" t="s">
        <v>260</v>
      </c>
      <c r="C42" s="43">
        <v>28</v>
      </c>
      <c r="D42" s="43"/>
      <c r="E42" s="31">
        <f t="shared" si="0"/>
        <v>28</v>
      </c>
      <c r="F42" s="43">
        <v>17</v>
      </c>
      <c r="G42" s="43"/>
      <c r="H42" s="31">
        <f t="shared" si="1"/>
        <v>17</v>
      </c>
      <c r="I42" s="31">
        <f t="shared" si="2"/>
        <v>11</v>
      </c>
      <c r="J42" s="31">
        <f t="shared" si="3"/>
        <v>0</v>
      </c>
      <c r="K42" s="31">
        <f t="shared" si="4"/>
        <v>11</v>
      </c>
    </row>
    <row r="43" spans="1:11" x14ac:dyDescent="0.2">
      <c r="A43" s="14" t="s">
        <v>102</v>
      </c>
      <c r="B43" s="74" t="s">
        <v>261</v>
      </c>
      <c r="C43" s="43">
        <v>8</v>
      </c>
      <c r="D43" s="43">
        <v>19</v>
      </c>
      <c r="E43" s="31">
        <f t="shared" si="0"/>
        <v>27</v>
      </c>
      <c r="F43" s="43">
        <v>7</v>
      </c>
      <c r="G43" s="43">
        <v>19</v>
      </c>
      <c r="H43" s="31">
        <f t="shared" si="1"/>
        <v>26</v>
      </c>
      <c r="I43" s="31">
        <f t="shared" si="2"/>
        <v>1</v>
      </c>
      <c r="J43" s="31">
        <f t="shared" si="3"/>
        <v>0</v>
      </c>
      <c r="K43" s="31">
        <f t="shared" si="4"/>
        <v>1</v>
      </c>
    </row>
    <row r="44" spans="1:11" x14ac:dyDescent="0.2">
      <c r="A44" s="14" t="s">
        <v>103</v>
      </c>
      <c r="B44" s="74" t="s">
        <v>262</v>
      </c>
      <c r="C44" s="43">
        <v>3</v>
      </c>
      <c r="D44" s="43">
        <v>23</v>
      </c>
      <c r="E44" s="31">
        <f t="shared" si="0"/>
        <v>26</v>
      </c>
      <c r="F44" s="43">
        <v>3</v>
      </c>
      <c r="G44" s="43">
        <v>15</v>
      </c>
      <c r="H44" s="31">
        <f t="shared" si="1"/>
        <v>18</v>
      </c>
      <c r="I44" s="31">
        <f t="shared" si="2"/>
        <v>0</v>
      </c>
      <c r="J44" s="31">
        <f t="shared" si="3"/>
        <v>8</v>
      </c>
      <c r="K44" s="31">
        <f t="shared" si="4"/>
        <v>8</v>
      </c>
    </row>
    <row r="45" spans="1:11" ht="25.5" x14ac:dyDescent="0.2">
      <c r="A45" s="14" t="s">
        <v>104</v>
      </c>
      <c r="B45" s="74" t="s">
        <v>263</v>
      </c>
      <c r="C45" s="43">
        <v>16</v>
      </c>
      <c r="D45" s="43">
        <v>9</v>
      </c>
      <c r="E45" s="31">
        <f t="shared" si="0"/>
        <v>25</v>
      </c>
      <c r="F45" s="43">
        <v>16</v>
      </c>
      <c r="G45" s="43">
        <v>9</v>
      </c>
      <c r="H45" s="31">
        <f t="shared" si="1"/>
        <v>25</v>
      </c>
      <c r="I45" s="31">
        <f t="shared" si="2"/>
        <v>0</v>
      </c>
      <c r="J45" s="31">
        <f t="shared" si="3"/>
        <v>0</v>
      </c>
      <c r="K45" s="31">
        <f t="shared" si="4"/>
        <v>0</v>
      </c>
    </row>
    <row r="46" spans="1:11" x14ac:dyDescent="0.2">
      <c r="A46" s="14" t="s">
        <v>105</v>
      </c>
      <c r="B46" s="74" t="s">
        <v>264</v>
      </c>
      <c r="C46" s="43">
        <v>1</v>
      </c>
      <c r="D46" s="43">
        <v>23</v>
      </c>
      <c r="E46" s="31">
        <f t="shared" si="0"/>
        <v>24</v>
      </c>
      <c r="F46" s="43">
        <v>1</v>
      </c>
      <c r="G46" s="43">
        <v>12</v>
      </c>
      <c r="H46" s="31">
        <f t="shared" si="1"/>
        <v>13</v>
      </c>
      <c r="I46" s="31">
        <f t="shared" si="2"/>
        <v>0</v>
      </c>
      <c r="J46" s="31">
        <f t="shared" si="3"/>
        <v>11</v>
      </c>
      <c r="K46" s="31">
        <f t="shared" si="4"/>
        <v>11</v>
      </c>
    </row>
    <row r="47" spans="1:11" x14ac:dyDescent="0.2">
      <c r="A47" s="14" t="s">
        <v>106</v>
      </c>
      <c r="B47" s="74" t="s">
        <v>265</v>
      </c>
      <c r="C47" s="43">
        <v>7</v>
      </c>
      <c r="D47" s="43">
        <v>17</v>
      </c>
      <c r="E47" s="31">
        <f t="shared" si="0"/>
        <v>24</v>
      </c>
      <c r="F47" s="43">
        <v>7</v>
      </c>
      <c r="G47" s="43">
        <v>16</v>
      </c>
      <c r="H47" s="31">
        <f t="shared" si="1"/>
        <v>23</v>
      </c>
      <c r="I47" s="31">
        <f t="shared" si="2"/>
        <v>0</v>
      </c>
      <c r="J47" s="31">
        <f t="shared" si="3"/>
        <v>1</v>
      </c>
      <c r="K47" s="31">
        <f t="shared" si="4"/>
        <v>1</v>
      </c>
    </row>
    <row r="48" spans="1:11" x14ac:dyDescent="0.2">
      <c r="A48" s="14" t="s">
        <v>107</v>
      </c>
      <c r="B48" s="74" t="s">
        <v>266</v>
      </c>
      <c r="C48" s="43">
        <v>8</v>
      </c>
      <c r="D48" s="43">
        <v>14</v>
      </c>
      <c r="E48" s="31">
        <f t="shared" si="0"/>
        <v>22</v>
      </c>
      <c r="F48" s="43">
        <v>4</v>
      </c>
      <c r="G48" s="43">
        <v>7</v>
      </c>
      <c r="H48" s="31">
        <f t="shared" si="1"/>
        <v>11</v>
      </c>
      <c r="I48" s="31">
        <f t="shared" si="2"/>
        <v>4</v>
      </c>
      <c r="J48" s="31">
        <f t="shared" si="3"/>
        <v>7</v>
      </c>
      <c r="K48" s="31">
        <f t="shared" si="4"/>
        <v>11</v>
      </c>
    </row>
    <row r="49" spans="1:11" ht="15.75" x14ac:dyDescent="0.25">
      <c r="A49" s="113" t="s">
        <v>5</v>
      </c>
      <c r="B49" s="114"/>
      <c r="C49" s="17">
        <f>SUM(C9:C48)</f>
        <v>2483</v>
      </c>
      <c r="D49" s="17">
        <f t="shared" ref="D49:K49" si="5">SUM(D9:D48)</f>
        <v>1980</v>
      </c>
      <c r="E49" s="17">
        <f t="shared" si="5"/>
        <v>4463</v>
      </c>
      <c r="F49" s="17">
        <f t="shared" si="5"/>
        <v>1926</v>
      </c>
      <c r="G49" s="17">
        <f t="shared" si="5"/>
        <v>1464</v>
      </c>
      <c r="H49" s="17">
        <f t="shared" si="5"/>
        <v>3390</v>
      </c>
      <c r="I49" s="17">
        <f t="shared" si="5"/>
        <v>557</v>
      </c>
      <c r="J49" s="17">
        <f t="shared" si="5"/>
        <v>516</v>
      </c>
      <c r="K49" s="17">
        <f t="shared" si="5"/>
        <v>1073</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268</v>
      </c>
      <c r="B3" s="104"/>
      <c r="C3" s="104"/>
      <c r="D3" s="104"/>
      <c r="E3" s="104"/>
      <c r="F3" s="104"/>
      <c r="G3" s="104"/>
      <c r="H3" s="104"/>
      <c r="I3" s="104"/>
    </row>
    <row r="4" spans="1:24" ht="15.75" x14ac:dyDescent="0.25">
      <c r="A4" s="12"/>
    </row>
    <row r="5" spans="1:24" ht="15.75" x14ac:dyDescent="0.25">
      <c r="A5" s="12"/>
    </row>
    <row r="7" spans="1:24" x14ac:dyDescent="0.2">
      <c r="A7" s="112" t="s">
        <v>206</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66</v>
      </c>
      <c r="B8" s="115" t="s">
        <v>108</v>
      </c>
      <c r="C8" s="106" t="s">
        <v>36</v>
      </c>
      <c r="D8" s="106"/>
      <c r="E8" s="106" t="s">
        <v>37</v>
      </c>
      <c r="F8" s="106"/>
      <c r="G8" s="106" t="s">
        <v>38</v>
      </c>
      <c r="H8" s="106"/>
      <c r="I8" s="106" t="s">
        <v>39</v>
      </c>
      <c r="J8" s="106"/>
      <c r="K8" s="106" t="s">
        <v>40</v>
      </c>
      <c r="L8" s="106"/>
      <c r="M8" s="106" t="s">
        <v>41</v>
      </c>
      <c r="N8" s="106"/>
      <c r="O8" s="106" t="s">
        <v>42</v>
      </c>
      <c r="P8" s="106"/>
      <c r="Q8" s="106" t="s">
        <v>43</v>
      </c>
      <c r="R8" s="106"/>
      <c r="S8" s="106" t="s">
        <v>109</v>
      </c>
      <c r="T8" s="106"/>
      <c r="U8" s="106" t="s">
        <v>110</v>
      </c>
      <c r="V8" s="106"/>
      <c r="W8" s="106" t="s">
        <v>5</v>
      </c>
      <c r="X8" s="106"/>
    </row>
    <row r="9" spans="1:24" x14ac:dyDescent="0.2">
      <c r="A9" s="116"/>
      <c r="B9" s="116"/>
      <c r="C9" s="26" t="s">
        <v>150</v>
      </c>
      <c r="D9" s="10" t="s">
        <v>3</v>
      </c>
      <c r="E9" s="26" t="s">
        <v>150</v>
      </c>
      <c r="F9" s="10" t="s">
        <v>3</v>
      </c>
      <c r="G9" s="26" t="s">
        <v>150</v>
      </c>
      <c r="H9" s="10" t="s">
        <v>3</v>
      </c>
      <c r="I9" s="26" t="s">
        <v>150</v>
      </c>
      <c r="J9" s="10" t="s">
        <v>3</v>
      </c>
      <c r="K9" s="26" t="s">
        <v>150</v>
      </c>
      <c r="L9" s="10" t="s">
        <v>3</v>
      </c>
      <c r="M9" s="26" t="s">
        <v>150</v>
      </c>
      <c r="N9" s="10" t="s">
        <v>3</v>
      </c>
      <c r="O9" s="26" t="s">
        <v>150</v>
      </c>
      <c r="P9" s="10" t="s">
        <v>3</v>
      </c>
      <c r="Q9" s="26" t="s">
        <v>150</v>
      </c>
      <c r="R9" s="10" t="s">
        <v>3</v>
      </c>
      <c r="S9" s="26" t="s">
        <v>150</v>
      </c>
      <c r="T9" s="10" t="s">
        <v>3</v>
      </c>
      <c r="U9" s="26" t="s">
        <v>150</v>
      </c>
      <c r="V9" s="10" t="s">
        <v>3</v>
      </c>
      <c r="W9" s="26" t="s">
        <v>150</v>
      </c>
      <c r="X9" s="10" t="s">
        <v>3</v>
      </c>
    </row>
    <row r="10" spans="1:24" ht="12.75" customHeight="1" x14ac:dyDescent="0.2">
      <c r="A10" s="14" t="s">
        <v>68</v>
      </c>
      <c r="B10" s="22" t="str">
        <f>'Contratos-Personas por Sectores'!B9</f>
        <v>Peones agrícolas (excepto en huertas, invernaderos, viveros y jardines)</v>
      </c>
      <c r="C10" s="21">
        <v>14</v>
      </c>
      <c r="D10" s="21">
        <v>1</v>
      </c>
      <c r="E10" s="21">
        <v>82</v>
      </c>
      <c r="F10" s="21">
        <v>21</v>
      </c>
      <c r="G10" s="21">
        <v>121</v>
      </c>
      <c r="H10" s="21">
        <v>26</v>
      </c>
      <c r="I10" s="21">
        <v>85</v>
      </c>
      <c r="J10" s="21">
        <v>26</v>
      </c>
      <c r="K10" s="21">
        <v>67</v>
      </c>
      <c r="L10" s="21">
        <v>24</v>
      </c>
      <c r="M10" s="21">
        <v>79</v>
      </c>
      <c r="N10" s="21">
        <v>22</v>
      </c>
      <c r="O10" s="21">
        <v>86</v>
      </c>
      <c r="P10" s="21">
        <v>28</v>
      </c>
      <c r="Q10" s="21">
        <v>68</v>
      </c>
      <c r="R10" s="21">
        <v>20</v>
      </c>
      <c r="S10" s="21">
        <v>49</v>
      </c>
      <c r="T10" s="21">
        <v>12</v>
      </c>
      <c r="U10" s="21">
        <v>23</v>
      </c>
      <c r="V10" s="21">
        <v>3</v>
      </c>
      <c r="W10" s="31">
        <f>C10+E10+G10+I10+K10+M10+O10+Q10+S10+U10</f>
        <v>674</v>
      </c>
      <c r="X10" s="31">
        <f>D10+F10+H10+J10+L10+N10+P10+R10+T10+V10</f>
        <v>183</v>
      </c>
    </row>
    <row r="11" spans="1:24" x14ac:dyDescent="0.2">
      <c r="A11" s="14" t="s">
        <v>69</v>
      </c>
      <c r="B11" s="22" t="str">
        <f>'Contratos-Personas por Sectores'!B10</f>
        <v>Camareros asalariados</v>
      </c>
      <c r="C11" s="21">
        <v>7</v>
      </c>
      <c r="D11" s="21">
        <v>2</v>
      </c>
      <c r="E11" s="21">
        <v>36</v>
      </c>
      <c r="F11" s="21">
        <v>43</v>
      </c>
      <c r="G11" s="21">
        <v>53</v>
      </c>
      <c r="H11" s="21">
        <v>50</v>
      </c>
      <c r="I11" s="21">
        <v>38</v>
      </c>
      <c r="J11" s="21">
        <v>39</v>
      </c>
      <c r="K11" s="21">
        <v>36</v>
      </c>
      <c r="L11" s="21">
        <v>24</v>
      </c>
      <c r="M11" s="21">
        <v>23</v>
      </c>
      <c r="N11" s="21">
        <v>18</v>
      </c>
      <c r="O11" s="21">
        <v>22</v>
      </c>
      <c r="P11" s="21">
        <v>14</v>
      </c>
      <c r="Q11" s="21">
        <v>26</v>
      </c>
      <c r="R11" s="21">
        <v>4</v>
      </c>
      <c r="S11" s="21">
        <v>13</v>
      </c>
      <c r="T11" s="21">
        <v>3</v>
      </c>
      <c r="U11" s="21">
        <v>5</v>
      </c>
      <c r="V11" s="21"/>
      <c r="W11" s="31">
        <f t="shared" ref="W11:W49" si="0">C11+E11+G11+I11+K11+M11+O11+Q11+S11+U11</f>
        <v>259</v>
      </c>
      <c r="X11" s="31">
        <f t="shared" ref="X11:X49" si="1">D11+F11+H11+J11+L11+N11+P11+R11+T11+V11</f>
        <v>197</v>
      </c>
    </row>
    <row r="12" spans="1:24" ht="12.75" customHeight="1" x14ac:dyDescent="0.2">
      <c r="A12" s="14" t="s">
        <v>70</v>
      </c>
      <c r="B12" s="22" t="str">
        <f>'Contratos-Personas por Sectores'!B11</f>
        <v>Personal de limpieza de oficinas, hoteles y otros establecimientos similares</v>
      </c>
      <c r="C12" s="21">
        <v>1</v>
      </c>
      <c r="D12" s="21">
        <v>2</v>
      </c>
      <c r="E12" s="21">
        <v>9</v>
      </c>
      <c r="F12" s="21">
        <v>19</v>
      </c>
      <c r="G12" s="21">
        <v>10</v>
      </c>
      <c r="H12" s="21">
        <v>26</v>
      </c>
      <c r="I12" s="21">
        <v>8</v>
      </c>
      <c r="J12" s="21">
        <v>24</v>
      </c>
      <c r="K12" s="21">
        <v>4</v>
      </c>
      <c r="L12" s="21">
        <v>20</v>
      </c>
      <c r="M12" s="21">
        <v>12</v>
      </c>
      <c r="N12" s="21">
        <v>37</v>
      </c>
      <c r="O12" s="21">
        <v>10</v>
      </c>
      <c r="P12" s="21">
        <v>23</v>
      </c>
      <c r="Q12" s="21">
        <v>4</v>
      </c>
      <c r="R12" s="21">
        <v>16</v>
      </c>
      <c r="S12" s="21"/>
      <c r="T12" s="21">
        <v>10</v>
      </c>
      <c r="U12" s="21">
        <v>2</v>
      </c>
      <c r="V12" s="21">
        <v>7</v>
      </c>
      <c r="W12" s="31">
        <f t="shared" si="0"/>
        <v>60</v>
      </c>
      <c r="X12" s="31">
        <f t="shared" si="1"/>
        <v>184</v>
      </c>
    </row>
    <row r="13" spans="1:24" ht="12.75" customHeight="1" x14ac:dyDescent="0.2">
      <c r="A13" s="14" t="s">
        <v>71</v>
      </c>
      <c r="B13" s="22" t="str">
        <f>'Contratos-Personas por Sectores'!B12</f>
        <v>Vendedores en tiendas y almacenes</v>
      </c>
      <c r="C13" s="21">
        <v>3</v>
      </c>
      <c r="D13" s="21">
        <v>4</v>
      </c>
      <c r="E13" s="21">
        <v>16</v>
      </c>
      <c r="F13" s="21">
        <v>49</v>
      </c>
      <c r="G13" s="21">
        <v>31</v>
      </c>
      <c r="H13" s="21">
        <v>66</v>
      </c>
      <c r="I13" s="21">
        <v>11</v>
      </c>
      <c r="J13" s="21">
        <v>33</v>
      </c>
      <c r="K13" s="21">
        <v>14</v>
      </c>
      <c r="L13" s="21">
        <v>18</v>
      </c>
      <c r="M13" s="21">
        <v>8</v>
      </c>
      <c r="N13" s="21">
        <v>12</v>
      </c>
      <c r="O13" s="21">
        <v>5</v>
      </c>
      <c r="P13" s="21">
        <v>9</v>
      </c>
      <c r="Q13" s="21">
        <v>1</v>
      </c>
      <c r="R13" s="21">
        <v>3</v>
      </c>
      <c r="S13" s="21"/>
      <c r="T13" s="21"/>
      <c r="U13" s="21"/>
      <c r="V13" s="21">
        <v>1</v>
      </c>
      <c r="W13" s="31">
        <f t="shared" si="0"/>
        <v>89</v>
      </c>
      <c r="X13" s="31">
        <f t="shared" si="1"/>
        <v>195</v>
      </c>
    </row>
    <row r="14" spans="1:24" x14ac:dyDescent="0.2">
      <c r="A14" s="14" t="s">
        <v>72</v>
      </c>
      <c r="B14" s="22" t="str">
        <f>'Contratos-Personas por Sectores'!B13</f>
        <v>Albañiles</v>
      </c>
      <c r="C14" s="21"/>
      <c r="D14" s="21"/>
      <c r="E14" s="21">
        <v>1</v>
      </c>
      <c r="F14" s="21"/>
      <c r="G14" s="21">
        <v>6</v>
      </c>
      <c r="H14" s="21"/>
      <c r="I14" s="21">
        <v>17</v>
      </c>
      <c r="J14" s="21"/>
      <c r="K14" s="21">
        <v>17</v>
      </c>
      <c r="L14" s="21"/>
      <c r="M14" s="21">
        <v>33</v>
      </c>
      <c r="N14" s="21"/>
      <c r="O14" s="21">
        <v>29</v>
      </c>
      <c r="P14" s="21">
        <v>1</v>
      </c>
      <c r="Q14" s="21">
        <v>12</v>
      </c>
      <c r="R14" s="21"/>
      <c r="S14" s="21">
        <v>6</v>
      </c>
      <c r="T14" s="21"/>
      <c r="U14" s="21">
        <v>5</v>
      </c>
      <c r="V14" s="21"/>
      <c r="W14" s="31">
        <f t="shared" si="0"/>
        <v>126</v>
      </c>
      <c r="X14" s="31">
        <f t="shared" si="1"/>
        <v>1</v>
      </c>
    </row>
    <row r="15" spans="1:24" ht="12.75" customHeight="1" x14ac:dyDescent="0.2">
      <c r="A15" s="14" t="s">
        <v>73</v>
      </c>
      <c r="B15" s="22" t="str">
        <f>'Contratos-Personas por Sectores'!B14</f>
        <v>Ayudantes de cocina</v>
      </c>
      <c r="C15" s="21">
        <v>2</v>
      </c>
      <c r="D15" s="21">
        <v>2</v>
      </c>
      <c r="E15" s="21">
        <v>6</v>
      </c>
      <c r="F15" s="21">
        <v>8</v>
      </c>
      <c r="G15" s="21">
        <v>4</v>
      </c>
      <c r="H15" s="21">
        <v>15</v>
      </c>
      <c r="I15" s="21">
        <v>5</v>
      </c>
      <c r="J15" s="21">
        <v>7</v>
      </c>
      <c r="K15" s="21">
        <v>5</v>
      </c>
      <c r="L15" s="21">
        <v>8</v>
      </c>
      <c r="M15" s="21">
        <v>2</v>
      </c>
      <c r="N15" s="21">
        <v>6</v>
      </c>
      <c r="O15" s="21">
        <v>3</v>
      </c>
      <c r="P15" s="21">
        <v>9</v>
      </c>
      <c r="Q15" s="21">
        <v>3</v>
      </c>
      <c r="R15" s="21">
        <v>5</v>
      </c>
      <c r="S15" s="21"/>
      <c r="T15" s="21">
        <v>3</v>
      </c>
      <c r="U15" s="21"/>
      <c r="V15" s="21"/>
      <c r="W15" s="31">
        <f t="shared" si="0"/>
        <v>30</v>
      </c>
      <c r="X15" s="31">
        <f t="shared" si="1"/>
        <v>63</v>
      </c>
    </row>
    <row r="16" spans="1:24" ht="25.5" x14ac:dyDescent="0.2">
      <c r="A16" s="14" t="s">
        <v>74</v>
      </c>
      <c r="B16" s="22" t="str">
        <f>'Contratos-Personas por Sectores'!B15</f>
        <v>Empleados de servicios de correos (excepto empleados de mostrador)</v>
      </c>
      <c r="C16" s="21"/>
      <c r="D16" s="21"/>
      <c r="E16" s="21">
        <v>1</v>
      </c>
      <c r="F16" s="21">
        <v>3</v>
      </c>
      <c r="G16" s="21">
        <v>13</v>
      </c>
      <c r="H16" s="21">
        <v>9</v>
      </c>
      <c r="I16" s="21">
        <v>15</v>
      </c>
      <c r="J16" s="21">
        <v>10</v>
      </c>
      <c r="K16" s="21">
        <v>3</v>
      </c>
      <c r="L16" s="21">
        <v>8</v>
      </c>
      <c r="M16" s="21">
        <v>15</v>
      </c>
      <c r="N16" s="21">
        <v>9</v>
      </c>
      <c r="O16" s="21">
        <v>7</v>
      </c>
      <c r="P16" s="21">
        <v>9</v>
      </c>
      <c r="Q16" s="21">
        <v>6</v>
      </c>
      <c r="R16" s="21">
        <v>3</v>
      </c>
      <c r="S16" s="21">
        <v>2</v>
      </c>
      <c r="T16" s="21">
        <v>4</v>
      </c>
      <c r="U16" s="21"/>
      <c r="V16" s="21">
        <v>1</v>
      </c>
      <c r="W16" s="31">
        <f t="shared" si="0"/>
        <v>62</v>
      </c>
      <c r="X16" s="31">
        <f t="shared" si="1"/>
        <v>56</v>
      </c>
    </row>
    <row r="17" spans="1:24" ht="12.75" customHeight="1" x14ac:dyDescent="0.2">
      <c r="A17" s="14" t="s">
        <v>75</v>
      </c>
      <c r="B17" s="22" t="str">
        <f>'Contratos-Personas por Sectores'!B16</f>
        <v>Cocineros asalariados</v>
      </c>
      <c r="C17" s="21">
        <v>1</v>
      </c>
      <c r="D17" s="21">
        <v>1</v>
      </c>
      <c r="E17" s="21">
        <v>6</v>
      </c>
      <c r="F17" s="21">
        <v>8</v>
      </c>
      <c r="G17" s="21">
        <v>5</v>
      </c>
      <c r="H17" s="21">
        <v>9</v>
      </c>
      <c r="I17" s="21">
        <v>6</v>
      </c>
      <c r="J17" s="21">
        <v>7</v>
      </c>
      <c r="K17" s="21">
        <v>3</v>
      </c>
      <c r="L17" s="21">
        <v>6</v>
      </c>
      <c r="M17" s="21"/>
      <c r="N17" s="21">
        <v>2</v>
      </c>
      <c r="O17" s="21">
        <v>3</v>
      </c>
      <c r="P17" s="21">
        <v>5</v>
      </c>
      <c r="Q17" s="21">
        <v>2</v>
      </c>
      <c r="R17" s="21">
        <v>4</v>
      </c>
      <c r="S17" s="21">
        <v>2</v>
      </c>
      <c r="T17" s="21">
        <v>3</v>
      </c>
      <c r="U17" s="21">
        <v>1</v>
      </c>
      <c r="V17" s="21">
        <v>3</v>
      </c>
      <c r="W17" s="31">
        <f t="shared" si="0"/>
        <v>29</v>
      </c>
      <c r="X17" s="31">
        <f t="shared" si="1"/>
        <v>48</v>
      </c>
    </row>
    <row r="18" spans="1:24" x14ac:dyDescent="0.2">
      <c r="A18" s="14" t="s">
        <v>76</v>
      </c>
      <c r="B18" s="22" t="str">
        <f>'Contratos-Personas por Sectores'!B17</f>
        <v>Monitores de actividades recreativas y de entretenimiento</v>
      </c>
      <c r="C18" s="21">
        <v>6</v>
      </c>
      <c r="D18" s="21">
        <v>7</v>
      </c>
      <c r="E18" s="21">
        <v>9</v>
      </c>
      <c r="F18" s="21">
        <v>9</v>
      </c>
      <c r="G18" s="21">
        <v>6</v>
      </c>
      <c r="H18" s="21">
        <v>14</v>
      </c>
      <c r="I18" s="21">
        <v>1</v>
      </c>
      <c r="J18" s="21">
        <v>3</v>
      </c>
      <c r="K18" s="21">
        <v>1</v>
      </c>
      <c r="L18" s="21">
        <v>4</v>
      </c>
      <c r="M18" s="21">
        <v>4</v>
      </c>
      <c r="N18" s="21">
        <v>5</v>
      </c>
      <c r="O18" s="21"/>
      <c r="P18" s="21">
        <v>3</v>
      </c>
      <c r="Q18" s="21">
        <v>1</v>
      </c>
      <c r="R18" s="21">
        <v>3</v>
      </c>
      <c r="S18" s="21"/>
      <c r="T18" s="21"/>
      <c r="U18" s="21"/>
      <c r="V18" s="21"/>
      <c r="W18" s="31">
        <f t="shared" si="0"/>
        <v>28</v>
      </c>
      <c r="X18" s="31">
        <f t="shared" si="1"/>
        <v>48</v>
      </c>
    </row>
    <row r="19" spans="1:24" ht="25.5" x14ac:dyDescent="0.2">
      <c r="A19" s="14" t="s">
        <v>77</v>
      </c>
      <c r="B19" s="22" t="str">
        <f>'Contratos-Personas por Sectores'!B18</f>
        <v>Trabajadores cualificados en actividades agrícolas (excepto en huertas, invernaderos, viveros y jardines)</v>
      </c>
      <c r="C19" s="21"/>
      <c r="D19" s="21"/>
      <c r="E19" s="21">
        <v>9</v>
      </c>
      <c r="F19" s="21">
        <v>1</v>
      </c>
      <c r="G19" s="21">
        <v>9</v>
      </c>
      <c r="H19" s="21">
        <v>1</v>
      </c>
      <c r="I19" s="21">
        <v>11</v>
      </c>
      <c r="J19" s="21"/>
      <c r="K19" s="21">
        <v>4</v>
      </c>
      <c r="L19" s="21">
        <v>1</v>
      </c>
      <c r="M19" s="21">
        <v>3</v>
      </c>
      <c r="N19" s="21">
        <v>1</v>
      </c>
      <c r="O19" s="21">
        <v>9</v>
      </c>
      <c r="P19" s="21"/>
      <c r="Q19" s="21">
        <v>7</v>
      </c>
      <c r="R19" s="21"/>
      <c r="S19" s="21">
        <v>7</v>
      </c>
      <c r="T19" s="21">
        <v>2</v>
      </c>
      <c r="U19" s="21"/>
      <c r="V19" s="21">
        <v>1</v>
      </c>
      <c r="W19" s="31">
        <f t="shared" si="0"/>
        <v>59</v>
      </c>
      <c r="X19" s="31">
        <f t="shared" si="1"/>
        <v>7</v>
      </c>
    </row>
    <row r="20" spans="1:24" x14ac:dyDescent="0.2">
      <c r="A20" s="14" t="s">
        <v>78</v>
      </c>
      <c r="B20" s="22" t="str">
        <f>'Contratos-Personas por Sectores'!B19</f>
        <v>Compositores, músicos y cantantes</v>
      </c>
      <c r="C20" s="21"/>
      <c r="D20" s="21"/>
      <c r="E20" s="21">
        <v>5</v>
      </c>
      <c r="F20" s="21">
        <v>3</v>
      </c>
      <c r="G20" s="21">
        <v>11</v>
      </c>
      <c r="H20" s="21">
        <v>4</v>
      </c>
      <c r="I20" s="21">
        <v>8</v>
      </c>
      <c r="J20" s="21">
        <v>4</v>
      </c>
      <c r="K20" s="21">
        <v>11</v>
      </c>
      <c r="L20" s="21">
        <v>4</v>
      </c>
      <c r="M20" s="21">
        <v>7</v>
      </c>
      <c r="N20" s="21">
        <v>1</v>
      </c>
      <c r="O20" s="21">
        <v>3</v>
      </c>
      <c r="P20" s="21"/>
      <c r="Q20" s="21">
        <v>4</v>
      </c>
      <c r="R20" s="21">
        <v>2</v>
      </c>
      <c r="S20" s="21">
        <v>2</v>
      </c>
      <c r="T20" s="21"/>
      <c r="U20" s="21">
        <v>1</v>
      </c>
      <c r="V20" s="21"/>
      <c r="W20" s="31">
        <f t="shared" si="0"/>
        <v>52</v>
      </c>
      <c r="X20" s="31">
        <f t="shared" si="1"/>
        <v>18</v>
      </c>
    </row>
    <row r="21" spans="1:24" x14ac:dyDescent="0.2">
      <c r="A21" s="14" t="s">
        <v>79</v>
      </c>
      <c r="B21" s="22" t="str">
        <f>'Contratos-Personas por Sectores'!B20</f>
        <v>Técnicos de grabación audiovisual</v>
      </c>
      <c r="C21" s="21"/>
      <c r="D21" s="21"/>
      <c r="E21" s="21">
        <v>5</v>
      </c>
      <c r="F21" s="21">
        <v>1</v>
      </c>
      <c r="G21" s="21">
        <v>4</v>
      </c>
      <c r="H21" s="21"/>
      <c r="I21" s="21">
        <v>4</v>
      </c>
      <c r="J21" s="21">
        <v>1</v>
      </c>
      <c r="K21" s="21">
        <v>4</v>
      </c>
      <c r="L21" s="21"/>
      <c r="M21" s="21">
        <v>2</v>
      </c>
      <c r="N21" s="21"/>
      <c r="O21" s="21">
        <v>1</v>
      </c>
      <c r="P21" s="21"/>
      <c r="Q21" s="21">
        <v>2</v>
      </c>
      <c r="R21" s="21"/>
      <c r="S21" s="21">
        <v>1</v>
      </c>
      <c r="T21" s="21"/>
      <c r="U21" s="21"/>
      <c r="V21" s="21"/>
      <c r="W21" s="31">
        <f t="shared" si="0"/>
        <v>23</v>
      </c>
      <c r="X21" s="31">
        <f t="shared" si="1"/>
        <v>2</v>
      </c>
    </row>
    <row r="22" spans="1:24" ht="25.5" x14ac:dyDescent="0.2">
      <c r="A22" s="14" t="s">
        <v>80</v>
      </c>
      <c r="B22" s="22" t="str">
        <f>'Contratos-Personas por Sectores'!B21</f>
        <v>Peones agrícolas en huertas, invernaderos, viveros y jardines</v>
      </c>
      <c r="C22" s="21">
        <v>1</v>
      </c>
      <c r="D22" s="21"/>
      <c r="E22" s="21">
        <v>5</v>
      </c>
      <c r="F22" s="21">
        <v>2</v>
      </c>
      <c r="G22" s="21">
        <v>10</v>
      </c>
      <c r="H22" s="21">
        <v>4</v>
      </c>
      <c r="I22" s="21">
        <v>8</v>
      </c>
      <c r="J22" s="21">
        <v>6</v>
      </c>
      <c r="K22" s="21">
        <v>6</v>
      </c>
      <c r="L22" s="21">
        <v>4</v>
      </c>
      <c r="M22" s="21">
        <v>8</v>
      </c>
      <c r="N22" s="21">
        <v>3</v>
      </c>
      <c r="O22" s="21">
        <v>4</v>
      </c>
      <c r="P22" s="21">
        <v>2</v>
      </c>
      <c r="Q22" s="21">
        <v>4</v>
      </c>
      <c r="R22" s="21"/>
      <c r="S22" s="21">
        <v>3</v>
      </c>
      <c r="T22" s="21">
        <v>1</v>
      </c>
      <c r="U22" s="21">
        <v>1</v>
      </c>
      <c r="V22" s="21"/>
      <c r="W22" s="31">
        <f t="shared" si="0"/>
        <v>50</v>
      </c>
      <c r="X22" s="31">
        <f t="shared" si="1"/>
        <v>22</v>
      </c>
    </row>
    <row r="23" spans="1:24" x14ac:dyDescent="0.2">
      <c r="A23" s="14" t="s">
        <v>81</v>
      </c>
      <c r="B23" s="22" t="str">
        <f>'Contratos-Personas por Sectores'!B22</f>
        <v>Peones de las industrias manufactureras</v>
      </c>
      <c r="C23" s="21"/>
      <c r="D23" s="21">
        <v>1</v>
      </c>
      <c r="E23" s="21">
        <v>5</v>
      </c>
      <c r="F23" s="21">
        <v>1</v>
      </c>
      <c r="G23" s="21">
        <v>9</v>
      </c>
      <c r="H23" s="21">
        <v>6</v>
      </c>
      <c r="I23" s="21">
        <v>9</v>
      </c>
      <c r="J23" s="21">
        <v>3</v>
      </c>
      <c r="K23" s="21">
        <v>5</v>
      </c>
      <c r="L23" s="21">
        <v>6</v>
      </c>
      <c r="M23" s="21">
        <v>5</v>
      </c>
      <c r="N23" s="21">
        <v>2</v>
      </c>
      <c r="O23" s="21">
        <v>1</v>
      </c>
      <c r="P23" s="21"/>
      <c r="Q23" s="21">
        <v>1</v>
      </c>
      <c r="R23" s="21"/>
      <c r="S23" s="21"/>
      <c r="T23" s="21"/>
      <c r="U23" s="21">
        <v>1</v>
      </c>
      <c r="V23" s="21"/>
      <c r="W23" s="31">
        <f t="shared" si="0"/>
        <v>36</v>
      </c>
      <c r="X23" s="31">
        <f t="shared" si="1"/>
        <v>19</v>
      </c>
    </row>
    <row r="24" spans="1:24" ht="25.5" x14ac:dyDescent="0.2">
      <c r="A24" s="14" t="s">
        <v>82</v>
      </c>
      <c r="B24" s="22" t="str">
        <f>'Contratos-Personas por Sectores'!B23</f>
        <v>Empleados administrativos con tareas de atención al público no clasificados bajo otros epígrafes</v>
      </c>
      <c r="C24" s="21"/>
      <c r="D24" s="21">
        <v>1</v>
      </c>
      <c r="E24" s="21">
        <v>4</v>
      </c>
      <c r="F24" s="21">
        <v>9</v>
      </c>
      <c r="G24" s="21">
        <v>4</v>
      </c>
      <c r="H24" s="21">
        <v>10</v>
      </c>
      <c r="I24" s="21">
        <v>4</v>
      </c>
      <c r="J24" s="21">
        <v>6</v>
      </c>
      <c r="K24" s="21">
        <v>3</v>
      </c>
      <c r="L24" s="21">
        <v>12</v>
      </c>
      <c r="M24" s="21">
        <v>2</v>
      </c>
      <c r="N24" s="21">
        <v>1</v>
      </c>
      <c r="O24" s="21">
        <v>2</v>
      </c>
      <c r="P24" s="21">
        <v>3</v>
      </c>
      <c r="Q24" s="21"/>
      <c r="R24" s="21"/>
      <c r="S24" s="21"/>
      <c r="T24" s="21">
        <v>1</v>
      </c>
      <c r="U24" s="21">
        <v>1</v>
      </c>
      <c r="V24" s="21"/>
      <c r="W24" s="31">
        <f t="shared" si="0"/>
        <v>20</v>
      </c>
      <c r="X24" s="31">
        <f t="shared" si="1"/>
        <v>43</v>
      </c>
    </row>
    <row r="25" spans="1:24" x14ac:dyDescent="0.2">
      <c r="A25" s="14" t="s">
        <v>83</v>
      </c>
      <c r="B25" s="22" t="str">
        <f>'Contratos-Personas por Sectores'!B24</f>
        <v>Trabajadores de los cuidados personales a domicilio</v>
      </c>
      <c r="C25" s="21"/>
      <c r="D25" s="21"/>
      <c r="E25" s="21"/>
      <c r="F25" s="21">
        <v>3</v>
      </c>
      <c r="G25" s="21">
        <v>1</v>
      </c>
      <c r="H25" s="21">
        <v>12</v>
      </c>
      <c r="I25" s="21">
        <v>2</v>
      </c>
      <c r="J25" s="21">
        <v>4</v>
      </c>
      <c r="K25" s="21"/>
      <c r="L25" s="21">
        <v>4</v>
      </c>
      <c r="M25" s="21">
        <v>1</v>
      </c>
      <c r="N25" s="21">
        <v>8</v>
      </c>
      <c r="O25" s="21">
        <v>1</v>
      </c>
      <c r="P25" s="21">
        <v>14</v>
      </c>
      <c r="Q25" s="21"/>
      <c r="R25" s="21">
        <v>8</v>
      </c>
      <c r="S25" s="21"/>
      <c r="T25" s="21">
        <v>3</v>
      </c>
      <c r="U25" s="21"/>
      <c r="V25" s="21">
        <v>1</v>
      </c>
      <c r="W25" s="31">
        <f t="shared" si="0"/>
        <v>5</v>
      </c>
      <c r="X25" s="31">
        <f t="shared" si="1"/>
        <v>57</v>
      </c>
    </row>
    <row r="26" spans="1:24" x14ac:dyDescent="0.2">
      <c r="A26" s="14" t="s">
        <v>84</v>
      </c>
      <c r="B26" s="22" t="str">
        <f>'Contratos-Personas por Sectores'!B25</f>
        <v>Promotores de venta</v>
      </c>
      <c r="C26" s="21"/>
      <c r="D26" s="21"/>
      <c r="E26" s="21"/>
      <c r="F26" s="21">
        <v>9</v>
      </c>
      <c r="G26" s="21">
        <v>1</v>
      </c>
      <c r="H26" s="21">
        <v>8</v>
      </c>
      <c r="I26" s="21">
        <v>2</v>
      </c>
      <c r="J26" s="21">
        <v>9</v>
      </c>
      <c r="K26" s="21"/>
      <c r="L26" s="21">
        <v>3</v>
      </c>
      <c r="M26" s="21"/>
      <c r="N26" s="21"/>
      <c r="O26" s="21"/>
      <c r="P26" s="21"/>
      <c r="Q26" s="21"/>
      <c r="R26" s="21"/>
      <c r="S26" s="21"/>
      <c r="T26" s="21"/>
      <c r="U26" s="21"/>
      <c r="V26" s="21"/>
      <c r="W26" s="31">
        <f t="shared" si="0"/>
        <v>3</v>
      </c>
      <c r="X26" s="31">
        <f t="shared" si="1"/>
        <v>29</v>
      </c>
    </row>
    <row r="27" spans="1:24" x14ac:dyDescent="0.2">
      <c r="A27" s="14" t="s">
        <v>85</v>
      </c>
      <c r="B27" s="22" t="str">
        <f>'Contratos-Personas por Sectores'!B26</f>
        <v>Conductores asalariados de camiones</v>
      </c>
      <c r="C27" s="21"/>
      <c r="D27" s="21"/>
      <c r="E27" s="21">
        <v>2</v>
      </c>
      <c r="F27" s="21"/>
      <c r="G27" s="21">
        <v>3</v>
      </c>
      <c r="H27" s="21">
        <v>1</v>
      </c>
      <c r="I27" s="21">
        <v>1</v>
      </c>
      <c r="J27" s="21"/>
      <c r="K27" s="21">
        <v>7</v>
      </c>
      <c r="L27" s="21"/>
      <c r="M27" s="21">
        <v>10</v>
      </c>
      <c r="N27" s="21"/>
      <c r="O27" s="21">
        <v>9</v>
      </c>
      <c r="P27" s="21"/>
      <c r="Q27" s="21">
        <v>4</v>
      </c>
      <c r="R27" s="21"/>
      <c r="S27" s="21">
        <v>4</v>
      </c>
      <c r="T27" s="21"/>
      <c r="U27" s="21">
        <v>3</v>
      </c>
      <c r="V27" s="21"/>
      <c r="W27" s="31">
        <f t="shared" si="0"/>
        <v>43</v>
      </c>
      <c r="X27" s="31">
        <f t="shared" si="1"/>
        <v>1</v>
      </c>
    </row>
    <row r="28" spans="1:24" ht="25.5" x14ac:dyDescent="0.2">
      <c r="A28" s="14" t="s">
        <v>86</v>
      </c>
      <c r="B28" s="22" t="str">
        <f>'Contratos-Personas por Sectores'!B27</f>
        <v>Conductores asalariados de automóviles, taxis y furgonetas</v>
      </c>
      <c r="C28" s="21"/>
      <c r="D28" s="21"/>
      <c r="E28" s="21">
        <v>10</v>
      </c>
      <c r="F28" s="21"/>
      <c r="G28" s="21">
        <v>2</v>
      </c>
      <c r="H28" s="21"/>
      <c r="I28" s="21">
        <v>10</v>
      </c>
      <c r="J28" s="21"/>
      <c r="K28" s="21">
        <v>3</v>
      </c>
      <c r="L28" s="21">
        <v>1</v>
      </c>
      <c r="M28" s="21">
        <v>2</v>
      </c>
      <c r="N28" s="21">
        <v>1</v>
      </c>
      <c r="O28" s="21">
        <v>1</v>
      </c>
      <c r="P28" s="21"/>
      <c r="Q28" s="21">
        <v>2</v>
      </c>
      <c r="R28" s="21"/>
      <c r="S28" s="21">
        <v>4</v>
      </c>
      <c r="T28" s="21"/>
      <c r="U28" s="21">
        <v>1</v>
      </c>
      <c r="V28" s="21"/>
      <c r="W28" s="31">
        <f t="shared" si="0"/>
        <v>35</v>
      </c>
      <c r="X28" s="31">
        <f t="shared" si="1"/>
        <v>2</v>
      </c>
    </row>
    <row r="29" spans="1:24" ht="25.5" x14ac:dyDescent="0.2">
      <c r="A29" s="14" t="s">
        <v>87</v>
      </c>
      <c r="B29" s="22" t="str">
        <f>'Contratos-Personas por Sectores'!B28</f>
        <v>Vigilantes de seguridad y similares habilitados para ir armados</v>
      </c>
      <c r="C29" s="21"/>
      <c r="D29" s="21"/>
      <c r="E29" s="21">
        <v>3</v>
      </c>
      <c r="F29" s="21"/>
      <c r="G29" s="21">
        <v>6</v>
      </c>
      <c r="H29" s="21"/>
      <c r="I29" s="21">
        <v>3</v>
      </c>
      <c r="J29" s="21"/>
      <c r="K29" s="21">
        <v>9</v>
      </c>
      <c r="L29" s="21">
        <v>1</v>
      </c>
      <c r="M29" s="21">
        <v>6</v>
      </c>
      <c r="N29" s="21"/>
      <c r="O29" s="21">
        <v>5</v>
      </c>
      <c r="P29" s="21"/>
      <c r="Q29" s="21">
        <v>6</v>
      </c>
      <c r="R29" s="21"/>
      <c r="S29" s="21">
        <v>1</v>
      </c>
      <c r="T29" s="21"/>
      <c r="U29" s="21"/>
      <c r="V29" s="21"/>
      <c r="W29" s="31">
        <f t="shared" si="0"/>
        <v>39</v>
      </c>
      <c r="X29" s="31">
        <f t="shared" si="1"/>
        <v>1</v>
      </c>
    </row>
    <row r="30" spans="1:24" ht="25.5" x14ac:dyDescent="0.2">
      <c r="A30" s="14" t="s">
        <v>88</v>
      </c>
      <c r="B30" s="22" t="str">
        <f>'Contratos-Personas por Sectores'!B29</f>
        <v>Trabajadores de los cuidados a las personas en servicios de salud no clasificados bajo otros epígrafes</v>
      </c>
      <c r="C30" s="21"/>
      <c r="D30" s="21"/>
      <c r="E30" s="21">
        <v>2</v>
      </c>
      <c r="F30" s="21">
        <v>8</v>
      </c>
      <c r="G30" s="21">
        <v>2</v>
      </c>
      <c r="H30" s="21">
        <v>7</v>
      </c>
      <c r="I30" s="21">
        <v>3</v>
      </c>
      <c r="J30" s="21">
        <v>2</v>
      </c>
      <c r="K30" s="21">
        <v>1</v>
      </c>
      <c r="L30" s="21"/>
      <c r="M30" s="21"/>
      <c r="N30" s="21">
        <v>1</v>
      </c>
      <c r="O30" s="21">
        <v>1</v>
      </c>
      <c r="P30" s="21">
        <v>2</v>
      </c>
      <c r="Q30" s="21"/>
      <c r="R30" s="21">
        <v>1</v>
      </c>
      <c r="S30" s="21"/>
      <c r="T30" s="21"/>
      <c r="U30" s="21"/>
      <c r="V30" s="21"/>
      <c r="W30" s="31">
        <f t="shared" si="0"/>
        <v>9</v>
      </c>
      <c r="X30" s="31">
        <f t="shared" si="1"/>
        <v>21</v>
      </c>
    </row>
    <row r="31" spans="1:24" ht="12.75" customHeight="1" x14ac:dyDescent="0.2">
      <c r="A31" s="14" t="s">
        <v>89</v>
      </c>
      <c r="B31" s="22" t="str">
        <f>'Contratos-Personas por Sectores'!B30</f>
        <v>Empleados domésticos</v>
      </c>
      <c r="C31" s="21"/>
      <c r="D31" s="21"/>
      <c r="E31" s="21">
        <v>1</v>
      </c>
      <c r="F31" s="21">
        <v>2</v>
      </c>
      <c r="G31" s="21">
        <v>1</v>
      </c>
      <c r="H31" s="21">
        <v>3</v>
      </c>
      <c r="I31" s="21"/>
      <c r="J31" s="21">
        <v>6</v>
      </c>
      <c r="K31" s="21"/>
      <c r="L31" s="21">
        <v>6</v>
      </c>
      <c r="M31" s="21"/>
      <c r="N31" s="21">
        <v>10</v>
      </c>
      <c r="O31" s="21"/>
      <c r="P31" s="21">
        <v>9</v>
      </c>
      <c r="Q31" s="21"/>
      <c r="R31" s="21">
        <v>2</v>
      </c>
      <c r="S31" s="21"/>
      <c r="T31" s="21">
        <v>1</v>
      </c>
      <c r="U31" s="21"/>
      <c r="V31" s="21">
        <v>2</v>
      </c>
      <c r="W31" s="31">
        <f t="shared" si="0"/>
        <v>2</v>
      </c>
      <c r="X31" s="31">
        <f t="shared" si="1"/>
        <v>41</v>
      </c>
    </row>
    <row r="32" spans="1:24" x14ac:dyDescent="0.2">
      <c r="A32" s="14" t="s">
        <v>90</v>
      </c>
      <c r="B32" s="22" t="str">
        <f>'Contratos-Personas por Sectores'!B31</f>
        <v>Auxiliares de enfermería de atención primaria</v>
      </c>
      <c r="C32" s="21"/>
      <c r="D32" s="21">
        <v>2</v>
      </c>
      <c r="E32" s="21">
        <v>3</v>
      </c>
      <c r="F32" s="21">
        <v>2</v>
      </c>
      <c r="G32" s="21">
        <v>1</v>
      </c>
      <c r="H32" s="21">
        <v>8</v>
      </c>
      <c r="I32" s="21"/>
      <c r="J32" s="21">
        <v>2</v>
      </c>
      <c r="K32" s="21"/>
      <c r="L32" s="21">
        <v>3</v>
      </c>
      <c r="M32" s="21"/>
      <c r="N32" s="21">
        <v>2</v>
      </c>
      <c r="O32" s="21">
        <v>1</v>
      </c>
      <c r="P32" s="21">
        <v>3</v>
      </c>
      <c r="Q32" s="21"/>
      <c r="R32" s="21"/>
      <c r="S32" s="21"/>
      <c r="T32" s="21"/>
      <c r="U32" s="21"/>
      <c r="V32" s="21"/>
      <c r="W32" s="31">
        <f t="shared" si="0"/>
        <v>5</v>
      </c>
      <c r="X32" s="31">
        <f t="shared" si="1"/>
        <v>22</v>
      </c>
    </row>
    <row r="33" spans="1:24" x14ac:dyDescent="0.2">
      <c r="A33" s="14" t="s">
        <v>91</v>
      </c>
      <c r="B33" s="22" t="str">
        <f>'Contratos-Personas por Sectores'!B32</f>
        <v>Otras ocupaciones elementales</v>
      </c>
      <c r="C33" s="21"/>
      <c r="D33" s="21"/>
      <c r="E33" s="21"/>
      <c r="F33" s="21">
        <v>2</v>
      </c>
      <c r="G33" s="21"/>
      <c r="H33" s="21"/>
      <c r="I33" s="21">
        <v>5</v>
      </c>
      <c r="J33" s="21"/>
      <c r="K33" s="21"/>
      <c r="L33" s="21">
        <v>1</v>
      </c>
      <c r="M33" s="21"/>
      <c r="N33" s="21"/>
      <c r="O33" s="21"/>
      <c r="P33" s="21"/>
      <c r="Q33" s="21">
        <v>1</v>
      </c>
      <c r="R33" s="21">
        <v>2</v>
      </c>
      <c r="S33" s="21">
        <v>2</v>
      </c>
      <c r="T33" s="21"/>
      <c r="U33" s="21"/>
      <c r="V33" s="21"/>
      <c r="W33" s="31">
        <f t="shared" si="0"/>
        <v>8</v>
      </c>
      <c r="X33" s="31">
        <f t="shared" si="1"/>
        <v>5</v>
      </c>
    </row>
    <row r="34" spans="1:24" ht="12.75" customHeight="1" x14ac:dyDescent="0.2">
      <c r="A34" s="14" t="s">
        <v>92</v>
      </c>
      <c r="B34" s="22" t="str">
        <f>'Contratos-Personas por Sectores'!B33</f>
        <v>Otro personal de limpieza</v>
      </c>
      <c r="C34" s="21"/>
      <c r="D34" s="21"/>
      <c r="E34" s="21"/>
      <c r="F34" s="21">
        <v>2</v>
      </c>
      <c r="G34" s="21">
        <v>3</v>
      </c>
      <c r="H34" s="21">
        <v>2</v>
      </c>
      <c r="I34" s="21"/>
      <c r="J34" s="21">
        <v>2</v>
      </c>
      <c r="K34" s="21">
        <v>2</v>
      </c>
      <c r="L34" s="21">
        <v>2</v>
      </c>
      <c r="M34" s="21"/>
      <c r="N34" s="21">
        <v>2</v>
      </c>
      <c r="O34" s="21">
        <v>2</v>
      </c>
      <c r="P34" s="21">
        <v>4</v>
      </c>
      <c r="Q34" s="21">
        <v>3</v>
      </c>
      <c r="R34" s="21">
        <v>1</v>
      </c>
      <c r="S34" s="21">
        <v>1</v>
      </c>
      <c r="T34" s="21">
        <v>1</v>
      </c>
      <c r="U34" s="21"/>
      <c r="V34" s="21">
        <v>3</v>
      </c>
      <c r="W34" s="31">
        <f t="shared" si="0"/>
        <v>11</v>
      </c>
      <c r="X34" s="31">
        <f t="shared" si="1"/>
        <v>19</v>
      </c>
    </row>
    <row r="35" spans="1:24" x14ac:dyDescent="0.2">
      <c r="A35" s="14" t="s">
        <v>93</v>
      </c>
      <c r="B35" s="22" t="str">
        <f>'Contratos-Personas por Sectores'!B34</f>
        <v>Azafatos de tierra</v>
      </c>
      <c r="C35" s="21"/>
      <c r="D35" s="21">
        <v>4</v>
      </c>
      <c r="E35" s="21">
        <v>1</v>
      </c>
      <c r="F35" s="21">
        <v>6</v>
      </c>
      <c r="G35" s="21"/>
      <c r="H35" s="21">
        <v>5</v>
      </c>
      <c r="I35" s="21"/>
      <c r="J35" s="21">
        <v>2</v>
      </c>
      <c r="K35" s="21"/>
      <c r="L35" s="21">
        <v>4</v>
      </c>
      <c r="M35" s="21"/>
      <c r="N35" s="21">
        <v>1</v>
      </c>
      <c r="O35" s="21"/>
      <c r="P35" s="21"/>
      <c r="Q35" s="21"/>
      <c r="R35" s="21"/>
      <c r="S35" s="21"/>
      <c r="T35" s="21"/>
      <c r="U35" s="21"/>
      <c r="V35" s="21"/>
      <c r="W35" s="31">
        <f t="shared" si="0"/>
        <v>1</v>
      </c>
      <c r="X35" s="31">
        <f t="shared" si="1"/>
        <v>22</v>
      </c>
    </row>
    <row r="36" spans="1:24" x14ac:dyDescent="0.2">
      <c r="A36" s="14" t="s">
        <v>94</v>
      </c>
      <c r="B36" s="22" t="str">
        <f>'Contratos-Personas por Sectores'!B35</f>
        <v>Barrenderos y afines</v>
      </c>
      <c r="C36" s="21"/>
      <c r="D36" s="21"/>
      <c r="E36" s="21">
        <v>2</v>
      </c>
      <c r="F36" s="21"/>
      <c r="G36" s="21">
        <v>4</v>
      </c>
      <c r="H36" s="21"/>
      <c r="I36" s="21">
        <v>8</v>
      </c>
      <c r="J36" s="21">
        <v>1</v>
      </c>
      <c r="K36" s="21">
        <v>6</v>
      </c>
      <c r="L36" s="21"/>
      <c r="M36" s="21">
        <v>5</v>
      </c>
      <c r="N36" s="21"/>
      <c r="O36" s="21">
        <v>2</v>
      </c>
      <c r="P36" s="21"/>
      <c r="Q36" s="21">
        <v>4</v>
      </c>
      <c r="R36" s="21"/>
      <c r="S36" s="21">
        <v>2</v>
      </c>
      <c r="T36" s="21"/>
      <c r="U36" s="21">
        <v>2</v>
      </c>
      <c r="V36" s="21"/>
      <c r="W36" s="31">
        <f t="shared" si="0"/>
        <v>35</v>
      </c>
      <c r="X36" s="31">
        <f t="shared" si="1"/>
        <v>1</v>
      </c>
    </row>
    <row r="37" spans="1:24" ht="12.75" customHeight="1" x14ac:dyDescent="0.2">
      <c r="A37" s="14" t="s">
        <v>95</v>
      </c>
      <c r="B37" s="22" t="str">
        <f>'Contratos-Personas por Sectores'!B36</f>
        <v>Peones del transporte de mercancías y descargadores</v>
      </c>
      <c r="C37" s="21">
        <v>2</v>
      </c>
      <c r="D37" s="21"/>
      <c r="E37" s="21">
        <v>2</v>
      </c>
      <c r="F37" s="21">
        <v>1</v>
      </c>
      <c r="G37" s="21">
        <v>7</v>
      </c>
      <c r="H37" s="21"/>
      <c r="I37" s="21">
        <v>2</v>
      </c>
      <c r="J37" s="21">
        <v>1</v>
      </c>
      <c r="K37" s="21">
        <v>2</v>
      </c>
      <c r="L37" s="21"/>
      <c r="M37" s="21"/>
      <c r="N37" s="21"/>
      <c r="O37" s="21">
        <v>2</v>
      </c>
      <c r="P37" s="21">
        <v>2</v>
      </c>
      <c r="Q37" s="21">
        <v>1</v>
      </c>
      <c r="R37" s="21"/>
      <c r="S37" s="21"/>
      <c r="T37" s="21"/>
      <c r="U37" s="21">
        <v>1</v>
      </c>
      <c r="V37" s="21"/>
      <c r="W37" s="31">
        <f t="shared" si="0"/>
        <v>19</v>
      </c>
      <c r="X37" s="31">
        <f t="shared" si="1"/>
        <v>4</v>
      </c>
    </row>
    <row r="38" spans="1:24" ht="25.5" x14ac:dyDescent="0.2">
      <c r="A38" s="14" t="s">
        <v>96</v>
      </c>
      <c r="B38" s="22" t="str">
        <f>'Contratos-Personas por Sectores'!B37</f>
        <v>Empleados administrativos sin tareas de atención al público no clasificados bajo otros epígrafes</v>
      </c>
      <c r="C38" s="21"/>
      <c r="D38" s="21">
        <v>1</v>
      </c>
      <c r="E38" s="21">
        <v>2</v>
      </c>
      <c r="F38" s="21">
        <v>1</v>
      </c>
      <c r="G38" s="21">
        <v>5</v>
      </c>
      <c r="H38" s="21">
        <v>5</v>
      </c>
      <c r="I38" s="21">
        <v>2</v>
      </c>
      <c r="J38" s="21">
        <v>3</v>
      </c>
      <c r="K38" s="21">
        <v>2</v>
      </c>
      <c r="L38" s="21">
        <v>5</v>
      </c>
      <c r="M38" s="21"/>
      <c r="N38" s="21">
        <v>3</v>
      </c>
      <c r="O38" s="21">
        <v>1</v>
      </c>
      <c r="P38" s="21"/>
      <c r="Q38" s="21"/>
      <c r="R38" s="21"/>
      <c r="S38" s="21">
        <v>1</v>
      </c>
      <c r="T38" s="21">
        <v>1</v>
      </c>
      <c r="U38" s="21">
        <v>1</v>
      </c>
      <c r="V38" s="21">
        <v>1</v>
      </c>
      <c r="W38" s="31">
        <f t="shared" si="0"/>
        <v>14</v>
      </c>
      <c r="X38" s="31">
        <f t="shared" si="1"/>
        <v>20</v>
      </c>
    </row>
    <row r="39" spans="1:24" ht="12.75" customHeight="1" x14ac:dyDescent="0.2">
      <c r="A39" s="14" t="s">
        <v>97</v>
      </c>
      <c r="B39" s="22" t="str">
        <f>'Contratos-Personas por Sectores'!B38</f>
        <v>Agentes y representantes comerciales</v>
      </c>
      <c r="C39" s="21"/>
      <c r="D39" s="21"/>
      <c r="E39" s="21"/>
      <c r="F39" s="21"/>
      <c r="G39" s="21">
        <v>1</v>
      </c>
      <c r="H39" s="21">
        <v>2</v>
      </c>
      <c r="I39" s="21">
        <v>1</v>
      </c>
      <c r="J39" s="21">
        <v>4</v>
      </c>
      <c r="K39" s="21">
        <v>1</v>
      </c>
      <c r="L39" s="21">
        <v>2</v>
      </c>
      <c r="M39" s="21">
        <v>3</v>
      </c>
      <c r="N39" s="21">
        <v>3</v>
      </c>
      <c r="O39" s="21">
        <v>2</v>
      </c>
      <c r="P39" s="21">
        <v>1</v>
      </c>
      <c r="Q39" s="21">
        <v>4</v>
      </c>
      <c r="R39" s="21">
        <v>1</v>
      </c>
      <c r="S39" s="21">
        <v>3</v>
      </c>
      <c r="T39" s="21"/>
      <c r="U39" s="21">
        <v>1</v>
      </c>
      <c r="V39" s="21"/>
      <c r="W39" s="31">
        <f t="shared" si="0"/>
        <v>16</v>
      </c>
      <c r="X39" s="31">
        <f t="shared" si="1"/>
        <v>13</v>
      </c>
    </row>
    <row r="40" spans="1:24" ht="12.75" customHeight="1" x14ac:dyDescent="0.2">
      <c r="A40" s="14" t="s">
        <v>98</v>
      </c>
      <c r="B40" s="22" t="str">
        <f>'Contratos-Personas por Sectores'!B39</f>
        <v>Trabajadores cualificados en actividades forestales y del medio natural</v>
      </c>
      <c r="C40" s="21">
        <v>1</v>
      </c>
      <c r="D40" s="21">
        <v>1</v>
      </c>
      <c r="E40" s="21">
        <v>2</v>
      </c>
      <c r="F40" s="21"/>
      <c r="G40" s="21">
        <v>4</v>
      </c>
      <c r="H40" s="21">
        <v>2</v>
      </c>
      <c r="I40" s="21">
        <v>2</v>
      </c>
      <c r="J40" s="21">
        <v>2</v>
      </c>
      <c r="K40" s="21">
        <v>1</v>
      </c>
      <c r="L40" s="21">
        <v>2</v>
      </c>
      <c r="M40" s="21">
        <v>2</v>
      </c>
      <c r="N40" s="21">
        <v>4</v>
      </c>
      <c r="O40" s="21">
        <v>2</v>
      </c>
      <c r="P40" s="21">
        <v>1</v>
      </c>
      <c r="Q40" s="21">
        <v>2</v>
      </c>
      <c r="R40" s="21"/>
      <c r="S40" s="21"/>
      <c r="T40" s="21"/>
      <c r="U40" s="21">
        <v>1</v>
      </c>
      <c r="V40" s="21"/>
      <c r="W40" s="31">
        <f t="shared" si="0"/>
        <v>17</v>
      </c>
      <c r="X40" s="31">
        <f t="shared" si="1"/>
        <v>12</v>
      </c>
    </row>
    <row r="41" spans="1:24" x14ac:dyDescent="0.2">
      <c r="A41" s="14" t="s">
        <v>99</v>
      </c>
      <c r="B41" s="22" t="str">
        <f>'Contratos-Personas por Sectores'!B40</f>
        <v>Reponedores</v>
      </c>
      <c r="C41" s="21"/>
      <c r="D41" s="21"/>
      <c r="E41" s="21">
        <v>1</v>
      </c>
      <c r="F41" s="21">
        <v>4</v>
      </c>
      <c r="G41" s="21">
        <v>1</v>
      </c>
      <c r="H41" s="21">
        <v>4</v>
      </c>
      <c r="I41" s="21">
        <v>5</v>
      </c>
      <c r="J41" s="21">
        <v>2</v>
      </c>
      <c r="K41" s="21">
        <v>2</v>
      </c>
      <c r="L41" s="21">
        <v>1</v>
      </c>
      <c r="M41" s="21">
        <v>1</v>
      </c>
      <c r="N41" s="21"/>
      <c r="O41" s="21">
        <v>1</v>
      </c>
      <c r="P41" s="21"/>
      <c r="Q41" s="21"/>
      <c r="R41" s="21"/>
      <c r="S41" s="21"/>
      <c r="T41" s="21"/>
      <c r="U41" s="21"/>
      <c r="V41" s="21"/>
      <c r="W41" s="31">
        <f t="shared" si="0"/>
        <v>11</v>
      </c>
      <c r="X41" s="31">
        <f t="shared" si="1"/>
        <v>11</v>
      </c>
    </row>
    <row r="42" spans="1:24" ht="12.75" customHeight="1" x14ac:dyDescent="0.2">
      <c r="A42" s="14" t="s">
        <v>100</v>
      </c>
      <c r="B42" s="22" t="str">
        <f>'Contratos-Personas por Sectores'!B41</f>
        <v>Cuidadores de niños en guarderías y centros educativos</v>
      </c>
      <c r="C42" s="21"/>
      <c r="D42" s="21"/>
      <c r="E42" s="21">
        <v>1</v>
      </c>
      <c r="F42" s="21">
        <v>3</v>
      </c>
      <c r="G42" s="21"/>
      <c r="H42" s="21">
        <v>7</v>
      </c>
      <c r="I42" s="21"/>
      <c r="J42" s="21">
        <v>4</v>
      </c>
      <c r="K42" s="21"/>
      <c r="L42" s="21">
        <v>1</v>
      </c>
      <c r="M42" s="21"/>
      <c r="N42" s="21">
        <v>1</v>
      </c>
      <c r="O42" s="21"/>
      <c r="P42" s="21">
        <v>1</v>
      </c>
      <c r="Q42" s="21"/>
      <c r="R42" s="21">
        <v>2</v>
      </c>
      <c r="S42" s="21"/>
      <c r="T42" s="21">
        <v>1</v>
      </c>
      <c r="U42" s="21"/>
      <c r="V42" s="21"/>
      <c r="W42" s="31">
        <f t="shared" si="0"/>
        <v>1</v>
      </c>
      <c r="X42" s="31">
        <f t="shared" si="1"/>
        <v>20</v>
      </c>
    </row>
    <row r="43" spans="1:24" ht="12.75" customHeight="1" x14ac:dyDescent="0.2">
      <c r="A43" s="14" t="s">
        <v>101</v>
      </c>
      <c r="B43" s="22" t="str">
        <f>'Contratos-Personas por Sectores'!B42</f>
        <v>Conductores de autobuses y tranvías</v>
      </c>
      <c r="C43" s="21"/>
      <c r="D43" s="21"/>
      <c r="E43" s="21"/>
      <c r="F43" s="21"/>
      <c r="G43" s="21"/>
      <c r="H43" s="21"/>
      <c r="I43" s="21">
        <v>1</v>
      </c>
      <c r="J43" s="21"/>
      <c r="K43" s="21">
        <v>2</v>
      </c>
      <c r="L43" s="21"/>
      <c r="M43" s="21">
        <v>3</v>
      </c>
      <c r="N43" s="21"/>
      <c r="O43" s="21">
        <v>5</v>
      </c>
      <c r="P43" s="21"/>
      <c r="Q43" s="21">
        <v>3</v>
      </c>
      <c r="R43" s="21"/>
      <c r="S43" s="21">
        <v>2</v>
      </c>
      <c r="T43" s="21"/>
      <c r="U43" s="21">
        <v>1</v>
      </c>
      <c r="V43" s="21"/>
      <c r="W43" s="31">
        <f t="shared" si="0"/>
        <v>17</v>
      </c>
      <c r="X43" s="31">
        <f t="shared" si="1"/>
        <v>0</v>
      </c>
    </row>
    <row r="44" spans="1:24" ht="12.75" customHeight="1" x14ac:dyDescent="0.2">
      <c r="A44" s="14" t="s">
        <v>102</v>
      </c>
      <c r="B44" s="22" t="str">
        <f>'Contratos-Personas por Sectores'!B43</f>
        <v>Teleoperadores</v>
      </c>
      <c r="C44" s="21"/>
      <c r="D44" s="21"/>
      <c r="E44" s="21"/>
      <c r="F44" s="21">
        <v>3</v>
      </c>
      <c r="G44" s="21">
        <v>3</v>
      </c>
      <c r="H44" s="21">
        <v>8</v>
      </c>
      <c r="I44" s="21">
        <v>2</v>
      </c>
      <c r="J44" s="21">
        <v>3</v>
      </c>
      <c r="K44" s="21"/>
      <c r="L44" s="21">
        <v>5</v>
      </c>
      <c r="M44" s="21">
        <v>1</v>
      </c>
      <c r="N44" s="21"/>
      <c r="O44" s="21">
        <v>1</v>
      </c>
      <c r="P44" s="21"/>
      <c r="Q44" s="21"/>
      <c r="R44" s="21"/>
      <c r="S44" s="21"/>
      <c r="T44" s="21"/>
      <c r="U44" s="21"/>
      <c r="V44" s="21"/>
      <c r="W44" s="31">
        <f t="shared" si="0"/>
        <v>7</v>
      </c>
      <c r="X44" s="31">
        <f t="shared" si="1"/>
        <v>19</v>
      </c>
    </row>
    <row r="45" spans="1:24" x14ac:dyDescent="0.2">
      <c r="A45" s="14" t="s">
        <v>103</v>
      </c>
      <c r="B45" s="22" t="str">
        <f>'Contratos-Personas por Sectores'!B44</f>
        <v>Cajeros y taquilleros (excepto bancos)</v>
      </c>
      <c r="C45" s="21"/>
      <c r="D45" s="21">
        <v>1</v>
      </c>
      <c r="E45" s="21"/>
      <c r="F45" s="21">
        <v>5</v>
      </c>
      <c r="G45" s="21">
        <v>2</v>
      </c>
      <c r="H45" s="21">
        <v>3</v>
      </c>
      <c r="I45" s="21"/>
      <c r="J45" s="21">
        <v>3</v>
      </c>
      <c r="K45" s="21">
        <v>1</v>
      </c>
      <c r="L45" s="21">
        <v>1</v>
      </c>
      <c r="M45" s="21"/>
      <c r="N45" s="21">
        <v>1</v>
      </c>
      <c r="O45" s="21"/>
      <c r="P45" s="21"/>
      <c r="Q45" s="21"/>
      <c r="R45" s="21"/>
      <c r="S45" s="21"/>
      <c r="T45" s="21">
        <v>1</v>
      </c>
      <c r="U45" s="21"/>
      <c r="V45" s="21"/>
      <c r="W45" s="31">
        <f t="shared" si="0"/>
        <v>3</v>
      </c>
      <c r="X45" s="31">
        <f t="shared" si="1"/>
        <v>15</v>
      </c>
    </row>
    <row r="46" spans="1:24" ht="25.5" x14ac:dyDescent="0.2">
      <c r="A46" s="14" t="s">
        <v>104</v>
      </c>
      <c r="B46" s="22" t="str">
        <f>'Contratos-Personas por Sectores'!B45</f>
        <v>Profesores y profesionales de la enseñanza no clasificados bajo otros epígrafes</v>
      </c>
      <c r="C46" s="21"/>
      <c r="D46" s="21"/>
      <c r="E46" s="21">
        <v>1</v>
      </c>
      <c r="F46" s="21"/>
      <c r="G46" s="21">
        <v>2</v>
      </c>
      <c r="H46" s="21">
        <v>1</v>
      </c>
      <c r="I46" s="21">
        <v>6</v>
      </c>
      <c r="J46" s="21">
        <v>2</v>
      </c>
      <c r="K46" s="21">
        <v>2</v>
      </c>
      <c r="L46" s="21">
        <v>3</v>
      </c>
      <c r="M46" s="21">
        <v>4</v>
      </c>
      <c r="N46" s="21">
        <v>2</v>
      </c>
      <c r="O46" s="21">
        <v>1</v>
      </c>
      <c r="P46" s="21">
        <v>1</v>
      </c>
      <c r="Q46" s="21"/>
      <c r="R46" s="21"/>
      <c r="S46" s="21"/>
      <c r="T46" s="21"/>
      <c r="U46" s="21"/>
      <c r="V46" s="21"/>
      <c r="W46" s="31">
        <f t="shared" si="0"/>
        <v>16</v>
      </c>
      <c r="X46" s="31">
        <f t="shared" si="1"/>
        <v>9</v>
      </c>
    </row>
    <row r="47" spans="1:24" x14ac:dyDescent="0.2">
      <c r="A47" s="14" t="s">
        <v>105</v>
      </c>
      <c r="B47" s="22" t="str">
        <f>'Contratos-Personas por Sectores'!B46</f>
        <v>Enfermeros no especializados</v>
      </c>
      <c r="C47" s="21"/>
      <c r="D47" s="21"/>
      <c r="E47" s="21">
        <v>1</v>
      </c>
      <c r="F47" s="21">
        <v>6</v>
      </c>
      <c r="G47" s="21"/>
      <c r="H47" s="21">
        <v>5</v>
      </c>
      <c r="I47" s="21"/>
      <c r="J47" s="21">
        <v>1</v>
      </c>
      <c r="K47" s="21"/>
      <c r="L47" s="21"/>
      <c r="M47" s="21"/>
      <c r="N47" s="21"/>
      <c r="O47" s="21"/>
      <c r="P47" s="21"/>
      <c r="Q47" s="21"/>
      <c r="R47" s="21"/>
      <c r="S47" s="21"/>
      <c r="T47" s="21"/>
      <c r="U47" s="21"/>
      <c r="V47" s="21"/>
      <c r="W47" s="31">
        <f t="shared" si="0"/>
        <v>1</v>
      </c>
      <c r="X47" s="31">
        <f t="shared" si="1"/>
        <v>12</v>
      </c>
    </row>
    <row r="48" spans="1:24" ht="12.75" customHeight="1" x14ac:dyDescent="0.2">
      <c r="A48" s="14" t="s">
        <v>106</v>
      </c>
      <c r="B48" s="22" t="str">
        <f>'Contratos-Personas por Sectores'!B47</f>
        <v>Actores</v>
      </c>
      <c r="C48" s="21"/>
      <c r="D48" s="21">
        <v>1</v>
      </c>
      <c r="E48" s="21">
        <v>1</v>
      </c>
      <c r="F48" s="21">
        <v>2</v>
      </c>
      <c r="G48" s="21">
        <v>1</v>
      </c>
      <c r="H48" s="21"/>
      <c r="I48" s="21">
        <v>2</v>
      </c>
      <c r="J48" s="21">
        <v>4</v>
      </c>
      <c r="K48" s="21">
        <v>2</v>
      </c>
      <c r="L48" s="21">
        <v>4</v>
      </c>
      <c r="M48" s="21"/>
      <c r="N48" s="21">
        <v>2</v>
      </c>
      <c r="O48" s="21">
        <v>1</v>
      </c>
      <c r="P48" s="21">
        <v>2</v>
      </c>
      <c r="Q48" s="21"/>
      <c r="R48" s="21"/>
      <c r="S48" s="21"/>
      <c r="T48" s="21"/>
      <c r="U48" s="21"/>
      <c r="V48" s="21">
        <v>1</v>
      </c>
      <c r="W48" s="31">
        <f t="shared" si="0"/>
        <v>7</v>
      </c>
      <c r="X48" s="31">
        <f t="shared" si="1"/>
        <v>16</v>
      </c>
    </row>
    <row r="49" spans="1:24" x14ac:dyDescent="0.2">
      <c r="A49" s="14" t="s">
        <v>107</v>
      </c>
      <c r="B49" s="22" t="str">
        <f>'Contratos-Personas por Sectores'!B48</f>
        <v>Artistas de artes plásticas y visuales</v>
      </c>
      <c r="C49" s="21"/>
      <c r="D49" s="21">
        <v>1</v>
      </c>
      <c r="E49" s="21">
        <v>1</v>
      </c>
      <c r="F49" s="21">
        <v>2</v>
      </c>
      <c r="G49" s="21"/>
      <c r="H49" s="21"/>
      <c r="I49" s="21">
        <v>2</v>
      </c>
      <c r="J49" s="21">
        <v>4</v>
      </c>
      <c r="K49" s="21">
        <v>1</v>
      </c>
      <c r="L49" s="21"/>
      <c r="M49" s="21"/>
      <c r="N49" s="21"/>
      <c r="O49" s="21"/>
      <c r="P49" s="21"/>
      <c r="Q49" s="21"/>
      <c r="R49" s="21"/>
      <c r="S49" s="21"/>
      <c r="T49" s="21"/>
      <c r="U49" s="21"/>
      <c r="V49" s="21"/>
      <c r="W49" s="31">
        <f t="shared" si="0"/>
        <v>4</v>
      </c>
      <c r="X49" s="31">
        <f t="shared" si="1"/>
        <v>7</v>
      </c>
    </row>
    <row r="50" spans="1:24" ht="15.75" x14ac:dyDescent="0.25">
      <c r="A50" s="117" t="s">
        <v>5</v>
      </c>
      <c r="B50" s="117"/>
      <c r="C50" s="118">
        <f>SUM(C10:D49)</f>
        <v>70</v>
      </c>
      <c r="D50" s="118"/>
      <c r="E50" s="118">
        <f>SUM(E10:F49)</f>
        <v>473</v>
      </c>
      <c r="F50" s="118"/>
      <c r="G50" s="118">
        <f>SUM(G10:H49)</f>
        <v>669</v>
      </c>
      <c r="H50" s="118"/>
      <c r="I50" s="118">
        <f>SUM(I10:J49)</f>
        <v>519</v>
      </c>
      <c r="J50" s="118"/>
      <c r="K50" s="118">
        <f>SUM(K10:L49)</f>
        <v>415</v>
      </c>
      <c r="L50" s="118"/>
      <c r="M50" s="118">
        <f>SUM(M10:N49)</f>
        <v>401</v>
      </c>
      <c r="N50" s="118"/>
      <c r="O50" s="118">
        <f>SUM(O10:P49)</f>
        <v>369</v>
      </c>
      <c r="P50" s="118"/>
      <c r="Q50" s="118">
        <f>SUM(Q10:R49)</f>
        <v>248</v>
      </c>
      <c r="R50" s="118"/>
      <c r="S50" s="118">
        <f>SUM(S10:T49)</f>
        <v>152</v>
      </c>
      <c r="T50" s="118"/>
      <c r="U50" s="118">
        <f>SUM(U10:V49)</f>
        <v>75</v>
      </c>
      <c r="V50" s="118"/>
      <c r="W50" s="118">
        <f>SUM(W10:X49)</f>
        <v>3391</v>
      </c>
      <c r="X50" s="118"/>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269</v>
      </c>
      <c r="B3" s="98"/>
      <c r="C3" s="98"/>
      <c r="D3" s="98"/>
      <c r="E3" s="98"/>
      <c r="F3" s="98"/>
      <c r="G3" s="46"/>
      <c r="H3" s="45"/>
      <c r="I3" s="45"/>
    </row>
    <row r="4" spans="1:9" ht="15" x14ac:dyDescent="0.25">
      <c r="A4" s="98"/>
      <c r="B4" s="98"/>
      <c r="C4" s="98"/>
      <c r="D4" s="98"/>
      <c r="E4" s="98"/>
      <c r="F4" s="98"/>
      <c r="G4" s="46"/>
    </row>
    <row r="6" spans="1:9" x14ac:dyDescent="0.2">
      <c r="A6" s="105" t="s">
        <v>206</v>
      </c>
      <c r="B6" s="105"/>
      <c r="C6" s="105"/>
      <c r="D6" s="105"/>
      <c r="E6" s="105"/>
      <c r="F6" s="105"/>
      <c r="G6" s="105"/>
      <c r="H6" s="105"/>
    </row>
    <row r="7" spans="1:9" ht="38.25" x14ac:dyDescent="0.2">
      <c r="A7" s="10" t="s">
        <v>66</v>
      </c>
      <c r="B7" s="10" t="s">
        <v>108</v>
      </c>
      <c r="C7" s="26" t="s">
        <v>162</v>
      </c>
      <c r="D7" s="27" t="s">
        <v>163</v>
      </c>
      <c r="E7" s="10" t="s">
        <v>111</v>
      </c>
      <c r="F7" s="8" t="s">
        <v>6</v>
      </c>
      <c r="G7" s="10" t="s">
        <v>5</v>
      </c>
      <c r="H7" s="8" t="s">
        <v>112</v>
      </c>
    </row>
    <row r="8" spans="1:9" ht="25.5" x14ac:dyDescent="0.2">
      <c r="A8" s="14" t="s">
        <v>68</v>
      </c>
      <c r="B8" s="22" t="str">
        <f>'Contratos-Personas por Sectores'!B9</f>
        <v>Peones agrícolas (excepto en huertas, invernaderos, viveros y jardines)</v>
      </c>
      <c r="C8" s="31">
        <f>'Contratos-Personas por Sectores'!F9</f>
        <v>674</v>
      </c>
      <c r="D8" s="34">
        <f>C8/$G$48</f>
        <v>0.19882005899705016</v>
      </c>
      <c r="E8" s="31">
        <f>'Contratos-Personas por Sectores'!G9</f>
        <v>183</v>
      </c>
      <c r="F8" s="34">
        <f>E8/$G$48</f>
        <v>5.3982300884955751E-2</v>
      </c>
      <c r="G8" s="31">
        <f>'Contratos-Personas por Sectores'!H9</f>
        <v>857</v>
      </c>
      <c r="H8" s="34">
        <f>G8/$G$48</f>
        <v>0.25280235988200589</v>
      </c>
    </row>
    <row r="9" spans="1:9" x14ac:dyDescent="0.2">
      <c r="A9" s="14" t="s">
        <v>69</v>
      </c>
      <c r="B9" s="22" t="str">
        <f>'Contratos-Personas por Sectores'!B10</f>
        <v>Camareros asalariados</v>
      </c>
      <c r="C9" s="31">
        <f>'Contratos-Personas por Sectores'!F10</f>
        <v>259</v>
      </c>
      <c r="D9" s="34">
        <f t="shared" ref="D9:D48" si="0">C9/$G$48</f>
        <v>7.6401179941002956E-2</v>
      </c>
      <c r="E9" s="31">
        <f>'Contratos-Personas por Sectores'!G10</f>
        <v>196</v>
      </c>
      <c r="F9" s="34">
        <f t="shared" ref="F9:F48" si="1">E9/$G$48</f>
        <v>5.7817109144542772E-2</v>
      </c>
      <c r="G9" s="31">
        <f>'Contratos-Personas por Sectores'!H10</f>
        <v>455</v>
      </c>
      <c r="H9" s="34">
        <f t="shared" ref="H9:H48" si="2">G9/$G$48</f>
        <v>0.13421828908554573</v>
      </c>
    </row>
    <row r="10" spans="1:9" ht="25.5" x14ac:dyDescent="0.2">
      <c r="A10" s="14" t="s">
        <v>70</v>
      </c>
      <c r="B10" s="22" t="str">
        <f>'Contratos-Personas por Sectores'!B11</f>
        <v>Personal de limpieza de oficinas, hoteles y otros establecimientos similares</v>
      </c>
      <c r="C10" s="31">
        <f>'Contratos-Personas por Sectores'!F11</f>
        <v>60</v>
      </c>
      <c r="D10" s="34">
        <f t="shared" si="0"/>
        <v>1.7699115044247787E-2</v>
      </c>
      <c r="E10" s="31">
        <f>'Contratos-Personas por Sectores'!G11</f>
        <v>184</v>
      </c>
      <c r="F10" s="34">
        <f t="shared" si="1"/>
        <v>5.4277286135693215E-2</v>
      </c>
      <c r="G10" s="31">
        <f>'Contratos-Personas por Sectores'!H11</f>
        <v>244</v>
      </c>
      <c r="H10" s="34">
        <f t="shared" si="2"/>
        <v>7.1976401179941002E-2</v>
      </c>
    </row>
    <row r="11" spans="1:9" x14ac:dyDescent="0.2">
      <c r="A11" s="14" t="s">
        <v>71</v>
      </c>
      <c r="B11" s="22" t="str">
        <f>'Contratos-Personas por Sectores'!B12</f>
        <v>Vendedores en tiendas y almacenes</v>
      </c>
      <c r="C11" s="31">
        <f>'Contratos-Personas por Sectores'!F12</f>
        <v>89</v>
      </c>
      <c r="D11" s="34">
        <f t="shared" si="0"/>
        <v>2.6253687315634218E-2</v>
      </c>
      <c r="E11" s="31">
        <f>'Contratos-Personas por Sectores'!G12</f>
        <v>195</v>
      </c>
      <c r="F11" s="34">
        <f t="shared" si="1"/>
        <v>5.7522123893805309E-2</v>
      </c>
      <c r="G11" s="31">
        <f>'Contratos-Personas por Sectores'!H12</f>
        <v>284</v>
      </c>
      <c r="H11" s="34">
        <f t="shared" si="2"/>
        <v>8.3775811209439527E-2</v>
      </c>
    </row>
    <row r="12" spans="1:9" x14ac:dyDescent="0.2">
      <c r="A12" s="14" t="s">
        <v>72</v>
      </c>
      <c r="B12" s="22" t="str">
        <f>'Contratos-Personas por Sectores'!B13</f>
        <v>Albañiles</v>
      </c>
      <c r="C12" s="31">
        <f>'Contratos-Personas por Sectores'!F13</f>
        <v>126</v>
      </c>
      <c r="D12" s="34">
        <f t="shared" si="0"/>
        <v>3.7168141592920353E-2</v>
      </c>
      <c r="E12" s="31">
        <f>'Contratos-Personas por Sectores'!G13</f>
        <v>1</v>
      </c>
      <c r="F12" s="34">
        <f t="shared" si="1"/>
        <v>2.9498525073746312E-4</v>
      </c>
      <c r="G12" s="31">
        <f>'Contratos-Personas por Sectores'!H13</f>
        <v>127</v>
      </c>
      <c r="H12" s="34">
        <f t="shared" si="2"/>
        <v>3.7463126843657817E-2</v>
      </c>
    </row>
    <row r="13" spans="1:9" x14ac:dyDescent="0.2">
      <c r="A13" s="14" t="s">
        <v>73</v>
      </c>
      <c r="B13" s="22" t="str">
        <f>'Contratos-Personas por Sectores'!B14</f>
        <v>Ayudantes de cocina</v>
      </c>
      <c r="C13" s="31">
        <f>'Contratos-Personas por Sectores'!F14</f>
        <v>30</v>
      </c>
      <c r="D13" s="34">
        <f t="shared" si="0"/>
        <v>8.8495575221238937E-3</v>
      </c>
      <c r="E13" s="31">
        <f>'Contratos-Personas por Sectores'!G14</f>
        <v>63</v>
      </c>
      <c r="F13" s="34">
        <f t="shared" si="1"/>
        <v>1.8584070796460177E-2</v>
      </c>
      <c r="G13" s="31">
        <f>'Contratos-Personas por Sectores'!H14</f>
        <v>93</v>
      </c>
      <c r="H13" s="34">
        <f t="shared" si="2"/>
        <v>2.743362831858407E-2</v>
      </c>
    </row>
    <row r="14" spans="1:9" ht="25.5" x14ac:dyDescent="0.2">
      <c r="A14" s="14" t="s">
        <v>74</v>
      </c>
      <c r="B14" s="22" t="str">
        <f>'Contratos-Personas por Sectores'!B15</f>
        <v>Empleados de servicios de correos (excepto empleados de mostrador)</v>
      </c>
      <c r="C14" s="31">
        <f>'Contratos-Personas por Sectores'!F15</f>
        <v>62</v>
      </c>
      <c r="D14" s="34">
        <f t="shared" si="0"/>
        <v>1.8289085545722714E-2</v>
      </c>
      <c r="E14" s="31">
        <f>'Contratos-Personas por Sectores'!G15</f>
        <v>56</v>
      </c>
      <c r="F14" s="34">
        <f t="shared" si="1"/>
        <v>1.6519174041297935E-2</v>
      </c>
      <c r="G14" s="31">
        <f>'Contratos-Personas por Sectores'!H15</f>
        <v>118</v>
      </c>
      <c r="H14" s="34">
        <f t="shared" si="2"/>
        <v>3.4808259587020648E-2</v>
      </c>
    </row>
    <row r="15" spans="1:9" x14ac:dyDescent="0.2">
      <c r="A15" s="14" t="s">
        <v>75</v>
      </c>
      <c r="B15" s="22" t="str">
        <f>'Contratos-Personas por Sectores'!B16</f>
        <v>Cocineros asalariados</v>
      </c>
      <c r="C15" s="31">
        <f>'Contratos-Personas por Sectores'!F16</f>
        <v>29</v>
      </c>
      <c r="D15" s="34">
        <f t="shared" si="0"/>
        <v>8.5545722713864306E-3</v>
      </c>
      <c r="E15" s="31">
        <f>'Contratos-Personas por Sectores'!G16</f>
        <v>48</v>
      </c>
      <c r="F15" s="34">
        <f t="shared" si="1"/>
        <v>1.415929203539823E-2</v>
      </c>
      <c r="G15" s="31">
        <f>'Contratos-Personas por Sectores'!H16</f>
        <v>77</v>
      </c>
      <c r="H15" s="34">
        <f t="shared" si="2"/>
        <v>2.271386430678466E-2</v>
      </c>
    </row>
    <row r="16" spans="1:9" ht="25.5" x14ac:dyDescent="0.2">
      <c r="A16" s="14" t="s">
        <v>76</v>
      </c>
      <c r="B16" s="22" t="str">
        <f>'Contratos-Personas por Sectores'!B17</f>
        <v>Monitores de actividades recreativas y de entretenimiento</v>
      </c>
      <c r="C16" s="31">
        <f>'Contratos-Personas por Sectores'!F17</f>
        <v>28</v>
      </c>
      <c r="D16" s="34">
        <f t="shared" si="0"/>
        <v>8.2595870206489674E-3</v>
      </c>
      <c r="E16" s="31">
        <f>'Contratos-Personas por Sectores'!G17</f>
        <v>48</v>
      </c>
      <c r="F16" s="34">
        <f t="shared" si="1"/>
        <v>1.415929203539823E-2</v>
      </c>
      <c r="G16" s="31">
        <f>'Contratos-Personas por Sectores'!H17</f>
        <v>76</v>
      </c>
      <c r="H16" s="34">
        <f t="shared" si="2"/>
        <v>2.2418879056047197E-2</v>
      </c>
    </row>
    <row r="17" spans="1:8" ht="38.25" x14ac:dyDescent="0.2">
      <c r="A17" s="14" t="s">
        <v>77</v>
      </c>
      <c r="B17" s="22" t="str">
        <f>'Contratos-Personas por Sectores'!B18</f>
        <v>Trabajadores cualificados en actividades agrícolas (excepto en huertas, invernaderos, viveros y jardines)</v>
      </c>
      <c r="C17" s="31">
        <f>'Contratos-Personas por Sectores'!F18</f>
        <v>59</v>
      </c>
      <c r="D17" s="34">
        <f t="shared" si="0"/>
        <v>1.7404129793510324E-2</v>
      </c>
      <c r="E17" s="31">
        <f>'Contratos-Personas por Sectores'!G18</f>
        <v>7</v>
      </c>
      <c r="F17" s="34">
        <f t="shared" si="1"/>
        <v>2.0648967551622419E-3</v>
      </c>
      <c r="G17" s="31">
        <f>'Contratos-Personas por Sectores'!H18</f>
        <v>66</v>
      </c>
      <c r="H17" s="34">
        <f t="shared" si="2"/>
        <v>1.9469026548672566E-2</v>
      </c>
    </row>
    <row r="18" spans="1:8" x14ac:dyDescent="0.2">
      <c r="A18" s="14" t="s">
        <v>78</v>
      </c>
      <c r="B18" s="22" t="str">
        <f>'Contratos-Personas por Sectores'!B19</f>
        <v>Compositores, músicos y cantantes</v>
      </c>
      <c r="C18" s="31">
        <f>'Contratos-Personas por Sectores'!F19</f>
        <v>52</v>
      </c>
      <c r="D18" s="34">
        <f t="shared" si="0"/>
        <v>1.5339233038348082E-2</v>
      </c>
      <c r="E18" s="31">
        <f>'Contratos-Personas por Sectores'!G19</f>
        <v>18</v>
      </c>
      <c r="F18" s="34">
        <f t="shared" si="1"/>
        <v>5.3097345132743362E-3</v>
      </c>
      <c r="G18" s="31">
        <f>'Contratos-Personas por Sectores'!H19</f>
        <v>70</v>
      </c>
      <c r="H18" s="34">
        <f t="shared" si="2"/>
        <v>2.0648967551622419E-2</v>
      </c>
    </row>
    <row r="19" spans="1:8" x14ac:dyDescent="0.2">
      <c r="A19" s="14" t="s">
        <v>79</v>
      </c>
      <c r="B19" s="22" t="str">
        <f>'Contratos-Personas por Sectores'!B20</f>
        <v>Técnicos de grabación audiovisual</v>
      </c>
      <c r="C19" s="31">
        <f>'Contratos-Personas por Sectores'!F20</f>
        <v>23</v>
      </c>
      <c r="D19" s="34">
        <f t="shared" si="0"/>
        <v>6.7846607669616518E-3</v>
      </c>
      <c r="E19" s="31">
        <f>'Contratos-Personas por Sectores'!G20</f>
        <v>2</v>
      </c>
      <c r="F19" s="34">
        <f t="shared" si="1"/>
        <v>5.8997050147492625E-4</v>
      </c>
      <c r="G19" s="31">
        <f>'Contratos-Personas por Sectores'!H20</f>
        <v>25</v>
      </c>
      <c r="H19" s="34">
        <f t="shared" si="2"/>
        <v>7.3746312684365781E-3</v>
      </c>
    </row>
    <row r="20" spans="1:8" ht="25.5" x14ac:dyDescent="0.2">
      <c r="A20" s="14" t="s">
        <v>80</v>
      </c>
      <c r="B20" s="22" t="str">
        <f>'Contratos-Personas por Sectores'!B21</f>
        <v>Peones agrícolas en huertas, invernaderos, viveros y jardines</v>
      </c>
      <c r="C20" s="31">
        <f>'Contratos-Personas por Sectores'!F21</f>
        <v>50</v>
      </c>
      <c r="D20" s="34">
        <f t="shared" si="0"/>
        <v>1.4749262536873156E-2</v>
      </c>
      <c r="E20" s="31">
        <f>'Contratos-Personas por Sectores'!G21</f>
        <v>22</v>
      </c>
      <c r="F20" s="34">
        <f t="shared" si="1"/>
        <v>6.4896755162241887E-3</v>
      </c>
      <c r="G20" s="31">
        <f>'Contratos-Personas por Sectores'!H21</f>
        <v>72</v>
      </c>
      <c r="H20" s="34">
        <f t="shared" si="2"/>
        <v>2.1238938053097345E-2</v>
      </c>
    </row>
    <row r="21" spans="1:8" x14ac:dyDescent="0.2">
      <c r="A21" s="14" t="s">
        <v>81</v>
      </c>
      <c r="B21" s="22" t="str">
        <f>'Contratos-Personas por Sectores'!B22</f>
        <v>Peones de las industrias manufactureras</v>
      </c>
      <c r="C21" s="31">
        <f>'Contratos-Personas por Sectores'!F22</f>
        <v>36</v>
      </c>
      <c r="D21" s="34">
        <f t="shared" si="0"/>
        <v>1.0619469026548672E-2</v>
      </c>
      <c r="E21" s="31">
        <f>'Contratos-Personas por Sectores'!G22</f>
        <v>19</v>
      </c>
      <c r="F21" s="34">
        <f t="shared" si="1"/>
        <v>5.6047197640117993E-3</v>
      </c>
      <c r="G21" s="31">
        <f>'Contratos-Personas por Sectores'!H22</f>
        <v>55</v>
      </c>
      <c r="H21" s="34">
        <f t="shared" si="2"/>
        <v>1.6224188790560472E-2</v>
      </c>
    </row>
    <row r="22" spans="1:8" ht="38.25" x14ac:dyDescent="0.2">
      <c r="A22" s="14" t="s">
        <v>82</v>
      </c>
      <c r="B22" s="22" t="str">
        <f>'Contratos-Personas por Sectores'!B23</f>
        <v>Empleados administrativos con tareas de atención al público no clasificados bajo otros epígrafes</v>
      </c>
      <c r="C22" s="31">
        <f>'Contratos-Personas por Sectores'!F23</f>
        <v>20</v>
      </c>
      <c r="D22" s="34">
        <f t="shared" si="0"/>
        <v>5.8997050147492625E-3</v>
      </c>
      <c r="E22" s="31">
        <f>'Contratos-Personas por Sectores'!G23</f>
        <v>43</v>
      </c>
      <c r="F22" s="34">
        <f t="shared" si="1"/>
        <v>1.2684365781710914E-2</v>
      </c>
      <c r="G22" s="31">
        <f>'Contratos-Personas por Sectores'!H23</f>
        <v>63</v>
      </c>
      <c r="H22" s="34">
        <f t="shared" si="2"/>
        <v>1.8584070796460177E-2</v>
      </c>
    </row>
    <row r="23" spans="1:8" ht="25.5" x14ac:dyDescent="0.2">
      <c r="A23" s="14" t="s">
        <v>83</v>
      </c>
      <c r="B23" s="22" t="str">
        <f>'Contratos-Personas por Sectores'!B24</f>
        <v>Trabajadores de los cuidados personales a domicilio</v>
      </c>
      <c r="C23" s="31">
        <f>'Contratos-Personas por Sectores'!F24</f>
        <v>5</v>
      </c>
      <c r="D23" s="34">
        <f t="shared" si="0"/>
        <v>1.4749262536873156E-3</v>
      </c>
      <c r="E23" s="31">
        <f>'Contratos-Personas por Sectores'!G24</f>
        <v>57</v>
      </c>
      <c r="F23" s="34">
        <f t="shared" si="1"/>
        <v>1.6814159292035398E-2</v>
      </c>
      <c r="G23" s="31">
        <f>'Contratos-Personas por Sectores'!H24</f>
        <v>62</v>
      </c>
      <c r="H23" s="34">
        <f t="shared" si="2"/>
        <v>1.8289085545722714E-2</v>
      </c>
    </row>
    <row r="24" spans="1:8" x14ac:dyDescent="0.2">
      <c r="A24" s="14" t="s">
        <v>84</v>
      </c>
      <c r="B24" s="22" t="str">
        <f>'Contratos-Personas por Sectores'!B25</f>
        <v>Promotores de venta</v>
      </c>
      <c r="C24" s="31">
        <f>'Contratos-Personas por Sectores'!F25</f>
        <v>3</v>
      </c>
      <c r="D24" s="34">
        <f t="shared" si="0"/>
        <v>8.8495575221238937E-4</v>
      </c>
      <c r="E24" s="31">
        <f>'Contratos-Personas por Sectores'!G25</f>
        <v>29</v>
      </c>
      <c r="F24" s="34">
        <f t="shared" si="1"/>
        <v>8.5545722713864306E-3</v>
      </c>
      <c r="G24" s="31">
        <f>'Contratos-Personas por Sectores'!H25</f>
        <v>32</v>
      </c>
      <c r="H24" s="34">
        <f t="shared" si="2"/>
        <v>9.4395280235988199E-3</v>
      </c>
    </row>
    <row r="25" spans="1:8" x14ac:dyDescent="0.2">
      <c r="A25" s="14" t="s">
        <v>85</v>
      </c>
      <c r="B25" s="22" t="str">
        <f>'Contratos-Personas por Sectores'!B26</f>
        <v>Conductores asalariados de camiones</v>
      </c>
      <c r="C25" s="31">
        <f>'Contratos-Personas por Sectores'!F26</f>
        <v>43</v>
      </c>
      <c r="D25" s="34">
        <f t="shared" si="0"/>
        <v>1.2684365781710914E-2</v>
      </c>
      <c r="E25" s="31">
        <f>'Contratos-Personas por Sectores'!G26</f>
        <v>1</v>
      </c>
      <c r="F25" s="34">
        <f t="shared" si="1"/>
        <v>2.9498525073746312E-4</v>
      </c>
      <c r="G25" s="31">
        <f>'Contratos-Personas por Sectores'!H26</f>
        <v>44</v>
      </c>
      <c r="H25" s="34">
        <f t="shared" si="2"/>
        <v>1.2979351032448377E-2</v>
      </c>
    </row>
    <row r="26" spans="1:8" ht="25.5" x14ac:dyDescent="0.2">
      <c r="A26" s="14" t="s">
        <v>86</v>
      </c>
      <c r="B26" s="22" t="str">
        <f>'Contratos-Personas por Sectores'!B27</f>
        <v>Conductores asalariados de automóviles, taxis y furgonetas</v>
      </c>
      <c r="C26" s="31">
        <f>'Contratos-Personas por Sectores'!F27</f>
        <v>35</v>
      </c>
      <c r="D26" s="34">
        <f t="shared" si="0"/>
        <v>1.0324483775811209E-2</v>
      </c>
      <c r="E26" s="31">
        <f>'Contratos-Personas por Sectores'!G27</f>
        <v>2</v>
      </c>
      <c r="F26" s="34">
        <f t="shared" si="1"/>
        <v>5.8997050147492625E-4</v>
      </c>
      <c r="G26" s="31">
        <f>'Contratos-Personas por Sectores'!H27</f>
        <v>37</v>
      </c>
      <c r="H26" s="34">
        <f t="shared" si="2"/>
        <v>1.0914454277286136E-2</v>
      </c>
    </row>
    <row r="27" spans="1:8" ht="25.5" x14ac:dyDescent="0.2">
      <c r="A27" s="14" t="s">
        <v>87</v>
      </c>
      <c r="B27" s="22" t="str">
        <f>'Contratos-Personas por Sectores'!B28</f>
        <v>Vigilantes de seguridad y similares habilitados para ir armados</v>
      </c>
      <c r="C27" s="31">
        <f>'Contratos-Personas por Sectores'!F28</f>
        <v>39</v>
      </c>
      <c r="D27" s="34">
        <f t="shared" si="0"/>
        <v>1.1504424778761062E-2</v>
      </c>
      <c r="E27" s="31">
        <f>'Contratos-Personas por Sectores'!G28</f>
        <v>1</v>
      </c>
      <c r="F27" s="34">
        <f t="shared" si="1"/>
        <v>2.9498525073746312E-4</v>
      </c>
      <c r="G27" s="31">
        <f>'Contratos-Personas por Sectores'!H28</f>
        <v>40</v>
      </c>
      <c r="H27" s="34">
        <f t="shared" si="2"/>
        <v>1.1799410029498525E-2</v>
      </c>
    </row>
    <row r="28" spans="1:8" ht="38.25" x14ac:dyDescent="0.2">
      <c r="A28" s="14" t="s">
        <v>88</v>
      </c>
      <c r="B28" s="22" t="str">
        <f>'Contratos-Personas por Sectores'!B29</f>
        <v>Trabajadores de los cuidados a las personas en servicios de salud no clasificados bajo otros epígrafes</v>
      </c>
      <c r="C28" s="31">
        <f>'Contratos-Personas por Sectores'!F29</f>
        <v>9</v>
      </c>
      <c r="D28" s="34">
        <f t="shared" si="0"/>
        <v>2.6548672566371681E-3</v>
      </c>
      <c r="E28" s="31">
        <f>'Contratos-Personas por Sectores'!G29</f>
        <v>21</v>
      </c>
      <c r="F28" s="34">
        <f t="shared" si="1"/>
        <v>6.1946902654867256E-3</v>
      </c>
      <c r="G28" s="31">
        <f>'Contratos-Personas por Sectores'!H29</f>
        <v>30</v>
      </c>
      <c r="H28" s="34">
        <f t="shared" si="2"/>
        <v>8.8495575221238937E-3</v>
      </c>
    </row>
    <row r="29" spans="1:8" x14ac:dyDescent="0.2">
      <c r="A29" s="14" t="s">
        <v>89</v>
      </c>
      <c r="B29" s="22" t="str">
        <f>'Contratos-Personas por Sectores'!B30</f>
        <v>Empleados domésticos</v>
      </c>
      <c r="C29" s="31">
        <f>'Contratos-Personas por Sectores'!F30</f>
        <v>2</v>
      </c>
      <c r="D29" s="34">
        <f t="shared" si="0"/>
        <v>5.8997050147492625E-4</v>
      </c>
      <c r="E29" s="31">
        <f>'Contratos-Personas por Sectores'!G30</f>
        <v>41</v>
      </c>
      <c r="F29" s="34">
        <f t="shared" si="1"/>
        <v>1.2094395280235988E-2</v>
      </c>
      <c r="G29" s="31">
        <f>'Contratos-Personas por Sectores'!H30</f>
        <v>43</v>
      </c>
      <c r="H29" s="34">
        <f t="shared" si="2"/>
        <v>1.2684365781710914E-2</v>
      </c>
    </row>
    <row r="30" spans="1:8" x14ac:dyDescent="0.2">
      <c r="A30" s="14" t="s">
        <v>90</v>
      </c>
      <c r="B30" s="22" t="str">
        <f>'Contratos-Personas por Sectores'!B31</f>
        <v>Auxiliares de enfermería de atención primaria</v>
      </c>
      <c r="C30" s="31">
        <f>'Contratos-Personas por Sectores'!F31</f>
        <v>5</v>
      </c>
      <c r="D30" s="34">
        <f t="shared" si="0"/>
        <v>1.4749262536873156E-3</v>
      </c>
      <c r="E30" s="31">
        <f>'Contratos-Personas por Sectores'!G31</f>
        <v>22</v>
      </c>
      <c r="F30" s="34">
        <f t="shared" si="1"/>
        <v>6.4896755162241887E-3</v>
      </c>
      <c r="G30" s="31">
        <f>'Contratos-Personas por Sectores'!H31</f>
        <v>27</v>
      </c>
      <c r="H30" s="34">
        <f t="shared" si="2"/>
        <v>7.9646017699115043E-3</v>
      </c>
    </row>
    <row r="31" spans="1:8" x14ac:dyDescent="0.2">
      <c r="A31" s="14" t="s">
        <v>91</v>
      </c>
      <c r="B31" s="22" t="str">
        <f>'Contratos-Personas por Sectores'!B32</f>
        <v>Otras ocupaciones elementales</v>
      </c>
      <c r="C31" s="31">
        <f>'Contratos-Personas por Sectores'!F32</f>
        <v>8</v>
      </c>
      <c r="D31" s="34">
        <f t="shared" si="0"/>
        <v>2.359882005899705E-3</v>
      </c>
      <c r="E31" s="31">
        <f>'Contratos-Personas por Sectores'!G32</f>
        <v>5</v>
      </c>
      <c r="F31" s="34">
        <f t="shared" si="1"/>
        <v>1.4749262536873156E-3</v>
      </c>
      <c r="G31" s="31">
        <f>'Contratos-Personas por Sectores'!H32</f>
        <v>13</v>
      </c>
      <c r="H31" s="34">
        <f t="shared" si="2"/>
        <v>3.8348082595870206E-3</v>
      </c>
    </row>
    <row r="32" spans="1:8" x14ac:dyDescent="0.2">
      <c r="A32" s="14" t="s">
        <v>92</v>
      </c>
      <c r="B32" s="22" t="str">
        <f>'Contratos-Personas por Sectores'!B33</f>
        <v>Otro personal de limpieza</v>
      </c>
      <c r="C32" s="31">
        <f>'Contratos-Personas por Sectores'!F33</f>
        <v>11</v>
      </c>
      <c r="D32" s="34">
        <f t="shared" si="0"/>
        <v>3.2448377581120944E-3</v>
      </c>
      <c r="E32" s="31">
        <f>'Contratos-Personas por Sectores'!G33</f>
        <v>19</v>
      </c>
      <c r="F32" s="34">
        <f t="shared" si="1"/>
        <v>5.6047197640117993E-3</v>
      </c>
      <c r="G32" s="31">
        <f>'Contratos-Personas por Sectores'!H33</f>
        <v>30</v>
      </c>
      <c r="H32" s="34">
        <f t="shared" si="2"/>
        <v>8.8495575221238937E-3</v>
      </c>
    </row>
    <row r="33" spans="1:8" x14ac:dyDescent="0.2">
      <c r="A33" s="14" t="s">
        <v>93</v>
      </c>
      <c r="B33" s="22" t="str">
        <f>'Contratos-Personas por Sectores'!B34</f>
        <v>Azafatos de tierra</v>
      </c>
      <c r="C33" s="31">
        <f>'Contratos-Personas por Sectores'!F34</f>
        <v>1</v>
      </c>
      <c r="D33" s="34">
        <f t="shared" si="0"/>
        <v>2.9498525073746312E-4</v>
      </c>
      <c r="E33" s="31">
        <f>'Contratos-Personas por Sectores'!G34</f>
        <v>22</v>
      </c>
      <c r="F33" s="34">
        <f t="shared" si="1"/>
        <v>6.4896755162241887E-3</v>
      </c>
      <c r="G33" s="31">
        <f>'Contratos-Personas por Sectores'!H34</f>
        <v>23</v>
      </c>
      <c r="H33" s="34">
        <f t="shared" si="2"/>
        <v>6.7846607669616518E-3</v>
      </c>
    </row>
    <row r="34" spans="1:8" x14ac:dyDescent="0.2">
      <c r="A34" s="14" t="s">
        <v>94</v>
      </c>
      <c r="B34" s="22" t="str">
        <f>'Contratos-Personas por Sectores'!B35</f>
        <v>Barrenderos y afines</v>
      </c>
      <c r="C34" s="31">
        <f>'Contratos-Personas por Sectores'!F35</f>
        <v>35</v>
      </c>
      <c r="D34" s="34">
        <f t="shared" si="0"/>
        <v>1.0324483775811209E-2</v>
      </c>
      <c r="E34" s="31">
        <f>'Contratos-Personas por Sectores'!G35</f>
        <v>1</v>
      </c>
      <c r="F34" s="34">
        <f t="shared" si="1"/>
        <v>2.9498525073746312E-4</v>
      </c>
      <c r="G34" s="31">
        <f>'Contratos-Personas por Sectores'!H35</f>
        <v>36</v>
      </c>
      <c r="H34" s="34">
        <f t="shared" si="2"/>
        <v>1.0619469026548672E-2</v>
      </c>
    </row>
    <row r="35" spans="1:8" ht="25.5" x14ac:dyDescent="0.2">
      <c r="A35" s="14" t="s">
        <v>95</v>
      </c>
      <c r="B35" s="22" t="str">
        <f>'Contratos-Personas por Sectores'!B36</f>
        <v>Peones del transporte de mercancías y descargadores</v>
      </c>
      <c r="C35" s="31">
        <f>'Contratos-Personas por Sectores'!F36</f>
        <v>19</v>
      </c>
      <c r="D35" s="34">
        <f t="shared" si="0"/>
        <v>5.6047197640117993E-3</v>
      </c>
      <c r="E35" s="31">
        <f>'Contratos-Personas por Sectores'!G36</f>
        <v>4</v>
      </c>
      <c r="F35" s="34">
        <f t="shared" si="1"/>
        <v>1.1799410029498525E-3</v>
      </c>
      <c r="G35" s="31">
        <f>'Contratos-Personas por Sectores'!H36</f>
        <v>23</v>
      </c>
      <c r="H35" s="34">
        <f t="shared" si="2"/>
        <v>6.7846607669616518E-3</v>
      </c>
    </row>
    <row r="36" spans="1:8" ht="38.25" x14ac:dyDescent="0.2">
      <c r="A36" s="14" t="s">
        <v>96</v>
      </c>
      <c r="B36" s="22" t="str">
        <f>'Contratos-Personas por Sectores'!B37</f>
        <v>Empleados administrativos sin tareas de atención al público no clasificados bajo otros epígrafes</v>
      </c>
      <c r="C36" s="31">
        <f>'Contratos-Personas por Sectores'!F37</f>
        <v>14</v>
      </c>
      <c r="D36" s="34">
        <f t="shared" si="0"/>
        <v>4.1297935103244837E-3</v>
      </c>
      <c r="E36" s="31">
        <f>'Contratos-Personas por Sectores'!G37</f>
        <v>20</v>
      </c>
      <c r="F36" s="34">
        <f t="shared" si="1"/>
        <v>5.8997050147492625E-3</v>
      </c>
      <c r="G36" s="31">
        <f>'Contratos-Personas por Sectores'!H37</f>
        <v>34</v>
      </c>
      <c r="H36" s="34">
        <f t="shared" si="2"/>
        <v>1.0029498525073746E-2</v>
      </c>
    </row>
    <row r="37" spans="1:8" x14ac:dyDescent="0.2">
      <c r="A37" s="14" t="s">
        <v>97</v>
      </c>
      <c r="B37" s="22" t="str">
        <f>'Contratos-Personas por Sectores'!B38</f>
        <v>Agentes y representantes comerciales</v>
      </c>
      <c r="C37" s="31">
        <f>'Contratos-Personas por Sectores'!F38</f>
        <v>16</v>
      </c>
      <c r="D37" s="34">
        <f t="shared" si="0"/>
        <v>4.71976401179941E-3</v>
      </c>
      <c r="E37" s="31">
        <f>'Contratos-Personas por Sectores'!G38</f>
        <v>13</v>
      </c>
      <c r="F37" s="34">
        <f t="shared" si="1"/>
        <v>3.8348082595870206E-3</v>
      </c>
      <c r="G37" s="31">
        <f>'Contratos-Personas por Sectores'!H38</f>
        <v>29</v>
      </c>
      <c r="H37" s="34">
        <f t="shared" si="2"/>
        <v>8.5545722713864306E-3</v>
      </c>
    </row>
    <row r="38" spans="1:8" ht="25.5" x14ac:dyDescent="0.2">
      <c r="A38" s="14" t="s">
        <v>98</v>
      </c>
      <c r="B38" s="22" t="str">
        <f>'Contratos-Personas por Sectores'!B39</f>
        <v>Trabajadores cualificados en actividades forestales y del medio natural</v>
      </c>
      <c r="C38" s="31">
        <f>'Contratos-Personas por Sectores'!F39</f>
        <v>17</v>
      </c>
      <c r="D38" s="34">
        <f t="shared" si="0"/>
        <v>5.0147492625368731E-3</v>
      </c>
      <c r="E38" s="31">
        <f>'Contratos-Personas por Sectores'!G39</f>
        <v>12</v>
      </c>
      <c r="F38" s="34">
        <f t="shared" si="1"/>
        <v>3.5398230088495575E-3</v>
      </c>
      <c r="G38" s="31">
        <f>'Contratos-Personas por Sectores'!H39</f>
        <v>29</v>
      </c>
      <c r="H38" s="34">
        <f t="shared" si="2"/>
        <v>8.5545722713864306E-3</v>
      </c>
    </row>
    <row r="39" spans="1:8" x14ac:dyDescent="0.2">
      <c r="A39" s="14" t="s">
        <v>99</v>
      </c>
      <c r="B39" s="22" t="str">
        <f>'Contratos-Personas por Sectores'!B40</f>
        <v>Reponedores</v>
      </c>
      <c r="C39" s="31">
        <f>'Contratos-Personas por Sectores'!F40</f>
        <v>11</v>
      </c>
      <c r="D39" s="34">
        <f t="shared" si="0"/>
        <v>3.2448377581120944E-3</v>
      </c>
      <c r="E39" s="31">
        <f>'Contratos-Personas por Sectores'!G40</f>
        <v>11</v>
      </c>
      <c r="F39" s="34">
        <f t="shared" si="1"/>
        <v>3.2448377581120944E-3</v>
      </c>
      <c r="G39" s="31">
        <f>'Contratos-Personas por Sectores'!H40</f>
        <v>22</v>
      </c>
      <c r="H39" s="34">
        <f t="shared" si="2"/>
        <v>6.4896755162241887E-3</v>
      </c>
    </row>
    <row r="40" spans="1:8" ht="25.5" x14ac:dyDescent="0.2">
      <c r="A40" s="14" t="s">
        <v>100</v>
      </c>
      <c r="B40" s="22" t="str">
        <f>'Contratos-Personas por Sectores'!B41</f>
        <v>Cuidadores de niños en guarderías y centros educativos</v>
      </c>
      <c r="C40" s="31">
        <f>'Contratos-Personas por Sectores'!F41</f>
        <v>1</v>
      </c>
      <c r="D40" s="34">
        <f t="shared" si="0"/>
        <v>2.9498525073746312E-4</v>
      </c>
      <c r="E40" s="31">
        <f>'Contratos-Personas por Sectores'!G41</f>
        <v>20</v>
      </c>
      <c r="F40" s="34">
        <f t="shared" si="1"/>
        <v>5.8997050147492625E-3</v>
      </c>
      <c r="G40" s="31">
        <f>'Contratos-Personas por Sectores'!H41</f>
        <v>21</v>
      </c>
      <c r="H40" s="34">
        <f t="shared" si="2"/>
        <v>6.1946902654867256E-3</v>
      </c>
    </row>
    <row r="41" spans="1:8" x14ac:dyDescent="0.2">
      <c r="A41" s="14" t="s">
        <v>101</v>
      </c>
      <c r="B41" s="22" t="str">
        <f>'Contratos-Personas por Sectores'!B42</f>
        <v>Conductores de autobuses y tranvías</v>
      </c>
      <c r="C41" s="31">
        <f>'Contratos-Personas por Sectores'!F42</f>
        <v>17</v>
      </c>
      <c r="D41" s="34">
        <f t="shared" si="0"/>
        <v>5.0147492625368731E-3</v>
      </c>
      <c r="E41" s="31">
        <f>'Contratos-Personas por Sectores'!G42</f>
        <v>0</v>
      </c>
      <c r="F41" s="34">
        <f t="shared" si="1"/>
        <v>0</v>
      </c>
      <c r="G41" s="31">
        <f>'Contratos-Personas por Sectores'!H42</f>
        <v>17</v>
      </c>
      <c r="H41" s="34">
        <f t="shared" si="2"/>
        <v>5.0147492625368731E-3</v>
      </c>
    </row>
    <row r="42" spans="1:8" x14ac:dyDescent="0.2">
      <c r="A42" s="14" t="s">
        <v>102</v>
      </c>
      <c r="B42" s="22" t="str">
        <f>'Contratos-Personas por Sectores'!B43</f>
        <v>Teleoperadores</v>
      </c>
      <c r="C42" s="31">
        <f>'Contratos-Personas por Sectores'!F43</f>
        <v>7</v>
      </c>
      <c r="D42" s="34">
        <f t="shared" si="0"/>
        <v>2.0648967551622419E-3</v>
      </c>
      <c r="E42" s="31">
        <f>'Contratos-Personas por Sectores'!G43</f>
        <v>19</v>
      </c>
      <c r="F42" s="34">
        <f t="shared" si="1"/>
        <v>5.6047197640117993E-3</v>
      </c>
      <c r="G42" s="31">
        <f>'Contratos-Personas por Sectores'!H43</f>
        <v>26</v>
      </c>
      <c r="H42" s="34">
        <f t="shared" si="2"/>
        <v>7.6696165191740412E-3</v>
      </c>
    </row>
    <row r="43" spans="1:8" x14ac:dyDescent="0.2">
      <c r="A43" s="14" t="s">
        <v>103</v>
      </c>
      <c r="B43" s="22" t="str">
        <f>'Contratos-Personas por Sectores'!B44</f>
        <v>Cajeros y taquilleros (excepto bancos)</v>
      </c>
      <c r="C43" s="31">
        <f>'Contratos-Personas por Sectores'!F44</f>
        <v>3</v>
      </c>
      <c r="D43" s="34">
        <f t="shared" si="0"/>
        <v>8.8495575221238937E-4</v>
      </c>
      <c r="E43" s="31">
        <f>'Contratos-Personas por Sectores'!G44</f>
        <v>15</v>
      </c>
      <c r="F43" s="34">
        <f t="shared" si="1"/>
        <v>4.4247787610619468E-3</v>
      </c>
      <c r="G43" s="31">
        <f>'Contratos-Personas por Sectores'!H44</f>
        <v>18</v>
      </c>
      <c r="H43" s="34">
        <f t="shared" si="2"/>
        <v>5.3097345132743362E-3</v>
      </c>
    </row>
    <row r="44" spans="1:8" ht="25.5" x14ac:dyDescent="0.2">
      <c r="A44" s="14" t="s">
        <v>104</v>
      </c>
      <c r="B44" s="22" t="str">
        <f>'Contratos-Personas por Sectores'!B45</f>
        <v>Profesores y profesionales de la enseñanza no clasificados bajo otros epígrafes</v>
      </c>
      <c r="C44" s="31">
        <f>'Contratos-Personas por Sectores'!F45</f>
        <v>16</v>
      </c>
      <c r="D44" s="34">
        <f t="shared" si="0"/>
        <v>4.71976401179941E-3</v>
      </c>
      <c r="E44" s="31">
        <f>'Contratos-Personas por Sectores'!G45</f>
        <v>9</v>
      </c>
      <c r="F44" s="34">
        <f t="shared" si="1"/>
        <v>2.6548672566371681E-3</v>
      </c>
      <c r="G44" s="31">
        <f>'Contratos-Personas por Sectores'!H45</f>
        <v>25</v>
      </c>
      <c r="H44" s="34">
        <f t="shared" si="2"/>
        <v>7.3746312684365781E-3</v>
      </c>
    </row>
    <row r="45" spans="1:8" x14ac:dyDescent="0.2">
      <c r="A45" s="14" t="s">
        <v>105</v>
      </c>
      <c r="B45" s="22" t="str">
        <f>'Contratos-Personas por Sectores'!B46</f>
        <v>Enfermeros no especializados</v>
      </c>
      <c r="C45" s="31">
        <f>'Contratos-Personas por Sectores'!F46</f>
        <v>1</v>
      </c>
      <c r="D45" s="34">
        <f t="shared" si="0"/>
        <v>2.9498525073746312E-4</v>
      </c>
      <c r="E45" s="31">
        <f>'Contratos-Personas por Sectores'!G46</f>
        <v>12</v>
      </c>
      <c r="F45" s="34">
        <f t="shared" si="1"/>
        <v>3.5398230088495575E-3</v>
      </c>
      <c r="G45" s="31">
        <f>'Contratos-Personas por Sectores'!H46</f>
        <v>13</v>
      </c>
      <c r="H45" s="34">
        <f t="shared" si="2"/>
        <v>3.8348082595870206E-3</v>
      </c>
    </row>
    <row r="46" spans="1:8" x14ac:dyDescent="0.2">
      <c r="A46" s="14" t="s">
        <v>106</v>
      </c>
      <c r="B46" s="22" t="str">
        <f>'Contratos-Personas por Sectores'!B47</f>
        <v>Actores</v>
      </c>
      <c r="C46" s="31">
        <f>'Contratos-Personas por Sectores'!F47</f>
        <v>7</v>
      </c>
      <c r="D46" s="34">
        <f t="shared" si="0"/>
        <v>2.0648967551622419E-3</v>
      </c>
      <c r="E46" s="31">
        <f>'Contratos-Personas por Sectores'!G47</f>
        <v>16</v>
      </c>
      <c r="F46" s="34">
        <f t="shared" si="1"/>
        <v>4.71976401179941E-3</v>
      </c>
      <c r="G46" s="31">
        <f>'Contratos-Personas por Sectores'!H47</f>
        <v>23</v>
      </c>
      <c r="H46" s="34">
        <f t="shared" si="2"/>
        <v>6.7846607669616518E-3</v>
      </c>
    </row>
    <row r="47" spans="1:8" x14ac:dyDescent="0.2">
      <c r="A47" s="14" t="s">
        <v>107</v>
      </c>
      <c r="B47" s="22" t="str">
        <f>'Contratos-Personas por Sectores'!B48</f>
        <v>Artistas de artes plásticas y visuales</v>
      </c>
      <c r="C47" s="31">
        <f>'Contratos-Personas por Sectores'!F48</f>
        <v>4</v>
      </c>
      <c r="D47" s="34">
        <f t="shared" si="0"/>
        <v>1.1799410029498525E-3</v>
      </c>
      <c r="E47" s="31">
        <f>'Contratos-Personas por Sectores'!G48</f>
        <v>7</v>
      </c>
      <c r="F47" s="34">
        <f t="shared" si="1"/>
        <v>2.0648967551622419E-3</v>
      </c>
      <c r="G47" s="31">
        <f>'Contratos-Personas por Sectores'!H48</f>
        <v>11</v>
      </c>
      <c r="H47" s="34">
        <f t="shared" si="2"/>
        <v>3.2448377581120944E-3</v>
      </c>
    </row>
    <row r="48" spans="1:8" ht="15.75" x14ac:dyDescent="0.25">
      <c r="A48" s="117" t="s">
        <v>5</v>
      </c>
      <c r="B48" s="117"/>
      <c r="C48" s="32">
        <f>SUM(C8:C47)</f>
        <v>1926</v>
      </c>
      <c r="D48" s="33">
        <f t="shared" si="0"/>
        <v>0.56814159292035393</v>
      </c>
      <c r="E48" s="32">
        <f>SUM(E8:E47)</f>
        <v>1464</v>
      </c>
      <c r="F48" s="33">
        <f t="shared" si="1"/>
        <v>0.43185840707964601</v>
      </c>
      <c r="G48" s="32">
        <f>SUM(G8:G47)</f>
        <v>3390</v>
      </c>
      <c r="H48" s="33">
        <f t="shared" si="2"/>
        <v>1</v>
      </c>
    </row>
    <row r="49" spans="2:8" ht="15.75" x14ac:dyDescent="0.25">
      <c r="B49" s="5" t="s">
        <v>147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270</v>
      </c>
      <c r="B3" s="104"/>
      <c r="C3" s="104"/>
      <c r="D3" s="104"/>
      <c r="E3" s="104"/>
      <c r="F3" s="104"/>
      <c r="G3" s="104"/>
      <c r="H3" s="104"/>
    </row>
    <row r="4" spans="1:10" ht="15.75" x14ac:dyDescent="0.25">
      <c r="A4" s="12"/>
    </row>
    <row r="5" spans="1:10" ht="15.75" x14ac:dyDescent="0.25">
      <c r="A5" s="12"/>
    </row>
    <row r="7" spans="1:10" x14ac:dyDescent="0.2">
      <c r="A7" s="112" t="s">
        <v>206</v>
      </c>
      <c r="B7" s="112"/>
      <c r="C7" s="112"/>
      <c r="D7" s="112"/>
      <c r="E7" s="112"/>
      <c r="F7" s="112"/>
      <c r="G7" s="112"/>
      <c r="H7" s="112"/>
      <c r="I7" s="112"/>
      <c r="J7" s="112"/>
    </row>
    <row r="8" spans="1:10" s="13" customFormat="1" ht="25.5" x14ac:dyDescent="0.25">
      <c r="A8" s="60" t="s">
        <v>167</v>
      </c>
      <c r="B8" s="55" t="s">
        <v>120</v>
      </c>
      <c r="C8" s="55" t="s">
        <v>214</v>
      </c>
      <c r="D8" s="55" t="s">
        <v>121</v>
      </c>
      <c r="E8" s="55" t="s">
        <v>273</v>
      </c>
      <c r="F8" s="55" t="s">
        <v>211</v>
      </c>
      <c r="G8" s="55" t="s">
        <v>212</v>
      </c>
      <c r="H8" s="55" t="s">
        <v>199</v>
      </c>
      <c r="I8" s="55" t="s">
        <v>272</v>
      </c>
      <c r="J8" s="55" t="s">
        <v>115</v>
      </c>
    </row>
    <row r="9" spans="1:10" x14ac:dyDescent="0.2">
      <c r="A9" s="56" t="s">
        <v>116</v>
      </c>
      <c r="B9" s="84">
        <v>75</v>
      </c>
      <c r="C9" s="84">
        <v>891</v>
      </c>
      <c r="D9" s="84">
        <v>1023</v>
      </c>
      <c r="E9" s="84">
        <v>237</v>
      </c>
      <c r="F9" s="84">
        <v>48</v>
      </c>
      <c r="G9" s="84">
        <v>27</v>
      </c>
      <c r="H9" s="84">
        <v>52</v>
      </c>
      <c r="I9" s="84">
        <v>31</v>
      </c>
      <c r="J9" s="58">
        <f t="shared" ref="J9:J14" si="0">SUM(B9:I9)</f>
        <v>2384</v>
      </c>
    </row>
    <row r="10" spans="1:10" x14ac:dyDescent="0.2">
      <c r="A10" s="56" t="s">
        <v>117</v>
      </c>
      <c r="B10" s="84">
        <v>17</v>
      </c>
      <c r="C10" s="84">
        <v>102</v>
      </c>
      <c r="D10" s="84">
        <v>113</v>
      </c>
      <c r="E10" s="84">
        <v>33</v>
      </c>
      <c r="F10" s="84">
        <v>10</v>
      </c>
      <c r="G10" s="84">
        <v>6</v>
      </c>
      <c r="H10" s="84">
        <v>14</v>
      </c>
      <c r="I10" s="84">
        <v>11</v>
      </c>
      <c r="J10" s="80">
        <f t="shared" si="0"/>
        <v>306</v>
      </c>
    </row>
    <row r="11" spans="1:10" x14ac:dyDescent="0.2">
      <c r="A11" s="56" t="s">
        <v>118</v>
      </c>
      <c r="B11" s="84">
        <v>2</v>
      </c>
      <c r="C11" s="84">
        <v>13</v>
      </c>
      <c r="D11" s="84">
        <v>31</v>
      </c>
      <c r="E11" s="84">
        <v>52</v>
      </c>
      <c r="F11" s="84">
        <v>0</v>
      </c>
      <c r="G11" s="84">
        <v>3</v>
      </c>
      <c r="H11" s="84">
        <v>8</v>
      </c>
      <c r="I11" s="84">
        <v>6</v>
      </c>
      <c r="J11" s="80">
        <f t="shared" si="0"/>
        <v>115</v>
      </c>
    </row>
    <row r="12" spans="1:10" x14ac:dyDescent="0.2">
      <c r="A12" s="56" t="s">
        <v>119</v>
      </c>
      <c r="B12" s="84">
        <v>8</v>
      </c>
      <c r="C12" s="84">
        <v>29</v>
      </c>
      <c r="D12" s="84">
        <v>51</v>
      </c>
      <c r="E12" s="84">
        <v>31</v>
      </c>
      <c r="F12" s="84">
        <v>17</v>
      </c>
      <c r="G12" s="84">
        <v>15</v>
      </c>
      <c r="H12" s="84">
        <v>14</v>
      </c>
      <c r="I12" s="84">
        <v>21</v>
      </c>
      <c r="J12" s="80">
        <f t="shared" si="0"/>
        <v>186</v>
      </c>
    </row>
    <row r="13" spans="1:10" x14ac:dyDescent="0.2">
      <c r="A13" s="56" t="s">
        <v>195</v>
      </c>
      <c r="B13" s="84">
        <v>0</v>
      </c>
      <c r="C13" s="84">
        <v>0</v>
      </c>
      <c r="D13" s="84">
        <v>4</v>
      </c>
      <c r="E13" s="84">
        <v>0</v>
      </c>
      <c r="F13" s="84">
        <v>0</v>
      </c>
      <c r="G13" s="84">
        <v>0</v>
      </c>
      <c r="H13" s="84">
        <v>0</v>
      </c>
      <c r="I13" s="84">
        <v>1</v>
      </c>
      <c r="J13" s="80">
        <f t="shared" si="0"/>
        <v>5</v>
      </c>
    </row>
    <row r="14" spans="1:10" ht="27.75" customHeight="1" x14ac:dyDescent="0.2">
      <c r="A14" s="56" t="s">
        <v>196</v>
      </c>
      <c r="B14" s="84">
        <v>173</v>
      </c>
      <c r="C14" s="84">
        <v>572</v>
      </c>
      <c r="D14" s="84">
        <v>684</v>
      </c>
      <c r="E14" s="84">
        <v>176</v>
      </c>
      <c r="F14" s="84">
        <v>70</v>
      </c>
      <c r="G14" s="84">
        <v>28</v>
      </c>
      <c r="H14" s="84">
        <v>110</v>
      </c>
      <c r="I14" s="84">
        <v>67</v>
      </c>
      <c r="J14" s="80">
        <f t="shared" si="0"/>
        <v>1880</v>
      </c>
    </row>
    <row r="15" spans="1:10" ht="15.75" x14ac:dyDescent="0.25">
      <c r="A15" s="57" t="s">
        <v>5</v>
      </c>
      <c r="B15" s="59">
        <f>SUM(B9:B14)</f>
        <v>275</v>
      </c>
      <c r="C15" s="59">
        <f t="shared" ref="C15:J15" si="1">SUM(C9:C14)</f>
        <v>1607</v>
      </c>
      <c r="D15" s="59">
        <f t="shared" si="1"/>
        <v>1906</v>
      </c>
      <c r="E15" s="59">
        <f t="shared" si="1"/>
        <v>529</v>
      </c>
      <c r="F15" s="59">
        <f t="shared" si="1"/>
        <v>145</v>
      </c>
      <c r="G15" s="59">
        <f t="shared" si="1"/>
        <v>79</v>
      </c>
      <c r="H15" s="59">
        <f t="shared" si="1"/>
        <v>198</v>
      </c>
      <c r="I15" s="59">
        <f t="shared" si="1"/>
        <v>137</v>
      </c>
      <c r="J15" s="59">
        <f t="shared" si="1"/>
        <v>4876</v>
      </c>
    </row>
    <row r="40" spans="2:7" x14ac:dyDescent="0.2">
      <c r="B40" s="100" t="s">
        <v>271</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274</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206</v>
      </c>
      <c r="B6" s="112"/>
      <c r="C6" s="112"/>
      <c r="D6" s="112"/>
      <c r="E6" s="112"/>
      <c r="F6" s="112"/>
      <c r="G6" s="112"/>
      <c r="H6" s="112"/>
      <c r="I6" s="112"/>
      <c r="J6" s="112"/>
      <c r="K6" s="62"/>
      <c r="L6" s="119" t="s">
        <v>133</v>
      </c>
      <c r="M6" s="119"/>
      <c r="N6" s="119"/>
      <c r="O6" s="119"/>
      <c r="P6" s="119"/>
      <c r="Q6" s="119"/>
      <c r="R6" s="119"/>
      <c r="S6" s="119"/>
      <c r="T6" s="119"/>
    </row>
    <row r="7" spans="1:20" ht="25.5" x14ac:dyDescent="0.25">
      <c r="A7" s="64" t="s">
        <v>168</v>
      </c>
      <c r="B7" s="64" t="s">
        <v>171</v>
      </c>
      <c r="C7" s="74"/>
      <c r="D7" s="68" t="s">
        <v>123</v>
      </c>
      <c r="E7" s="68" t="s">
        <v>125</v>
      </c>
      <c r="F7" s="68" t="s">
        <v>124</v>
      </c>
      <c r="G7" s="68" t="s">
        <v>126</v>
      </c>
      <c r="H7" s="68" t="s">
        <v>197</v>
      </c>
      <c r="I7" s="67" t="s">
        <v>196</v>
      </c>
      <c r="J7" s="68" t="s">
        <v>7</v>
      </c>
      <c r="K7" s="62"/>
      <c r="L7" s="64" t="s">
        <v>168</v>
      </c>
      <c r="M7" s="64" t="s">
        <v>171</v>
      </c>
      <c r="N7" s="68" t="s">
        <v>123</v>
      </c>
      <c r="O7" s="68" t="s">
        <v>124</v>
      </c>
      <c r="P7" s="68" t="s">
        <v>125</v>
      </c>
      <c r="Q7" s="68" t="s">
        <v>126</v>
      </c>
      <c r="R7" s="68" t="s">
        <v>197</v>
      </c>
      <c r="S7" s="67" t="s">
        <v>196</v>
      </c>
      <c r="T7" s="68" t="s">
        <v>7</v>
      </c>
    </row>
    <row r="8" spans="1:20" ht="15" x14ac:dyDescent="0.25">
      <c r="A8" s="106" t="s">
        <v>36</v>
      </c>
      <c r="B8" s="106" t="s">
        <v>164</v>
      </c>
      <c r="C8" s="69" t="s">
        <v>113</v>
      </c>
      <c r="D8" s="21">
        <v>34</v>
      </c>
      <c r="E8" s="21">
        <v>5</v>
      </c>
      <c r="F8" s="21"/>
      <c r="G8" s="21">
        <v>2</v>
      </c>
      <c r="H8" s="21"/>
      <c r="I8" s="21">
        <v>21</v>
      </c>
      <c r="J8" s="72">
        <f>SUM(D8:I8)</f>
        <v>62</v>
      </c>
      <c r="K8" s="62"/>
      <c r="L8" s="106" t="s">
        <v>36</v>
      </c>
      <c r="M8" s="63" t="s">
        <v>150</v>
      </c>
      <c r="N8" s="72">
        <f t="shared" ref="N8:S8" si="0">D9</f>
        <v>22</v>
      </c>
      <c r="O8" s="79">
        <f t="shared" si="0"/>
        <v>5</v>
      </c>
      <c r="P8" s="79">
        <f t="shared" si="0"/>
        <v>0</v>
      </c>
      <c r="Q8" s="79">
        <f t="shared" si="0"/>
        <v>2</v>
      </c>
      <c r="R8" s="79">
        <f t="shared" si="0"/>
        <v>0</v>
      </c>
      <c r="S8" s="79">
        <f t="shared" si="0"/>
        <v>15</v>
      </c>
      <c r="T8" s="72">
        <f>SUM(N8:S8)</f>
        <v>44</v>
      </c>
    </row>
    <row r="9" spans="1:20" ht="15" x14ac:dyDescent="0.25">
      <c r="A9" s="106"/>
      <c r="B9" s="106"/>
      <c r="C9" s="69" t="s">
        <v>127</v>
      </c>
      <c r="D9" s="21">
        <v>22</v>
      </c>
      <c r="E9" s="21">
        <v>5</v>
      </c>
      <c r="F9" s="21"/>
      <c r="G9" s="21">
        <v>2</v>
      </c>
      <c r="H9" s="21"/>
      <c r="I9" s="21">
        <v>15</v>
      </c>
      <c r="J9" s="72">
        <f t="shared" ref="J9:J66" si="1">SUM(D9:I9)</f>
        <v>44</v>
      </c>
      <c r="K9" s="62"/>
      <c r="L9" s="106"/>
      <c r="M9" s="63" t="s">
        <v>3</v>
      </c>
      <c r="N9" s="72">
        <f t="shared" ref="N9:S9" si="2">D12</f>
        <v>17</v>
      </c>
      <c r="O9" s="79">
        <f t="shared" si="2"/>
        <v>2</v>
      </c>
      <c r="P9" s="79">
        <f t="shared" si="2"/>
        <v>2</v>
      </c>
      <c r="Q9" s="79">
        <f t="shared" si="2"/>
        <v>0</v>
      </c>
      <c r="R9" s="79">
        <f t="shared" si="2"/>
        <v>0</v>
      </c>
      <c r="S9" s="79">
        <f t="shared" si="2"/>
        <v>16</v>
      </c>
      <c r="T9" s="72">
        <f t="shared" ref="T9:T28" si="3">SUM(N9:S9)</f>
        <v>37</v>
      </c>
    </row>
    <row r="10" spans="1:20" ht="15" x14ac:dyDescent="0.25">
      <c r="A10" s="106"/>
      <c r="B10" s="106"/>
      <c r="C10" s="70" t="s">
        <v>114</v>
      </c>
      <c r="D10" s="73">
        <f>D8-D9</f>
        <v>12</v>
      </c>
      <c r="E10" s="73">
        <f t="shared" ref="E10:J10" si="4">E8-E9</f>
        <v>0</v>
      </c>
      <c r="F10" s="73">
        <f t="shared" si="4"/>
        <v>0</v>
      </c>
      <c r="G10" s="73">
        <f t="shared" si="4"/>
        <v>0</v>
      </c>
      <c r="H10" s="73">
        <f t="shared" si="4"/>
        <v>0</v>
      </c>
      <c r="I10" s="73">
        <f t="shared" si="4"/>
        <v>6</v>
      </c>
      <c r="J10" s="73">
        <f t="shared" si="4"/>
        <v>18</v>
      </c>
      <c r="K10" s="62"/>
      <c r="L10" s="106" t="s">
        <v>130</v>
      </c>
      <c r="M10" s="63" t="s">
        <v>150</v>
      </c>
      <c r="N10" s="72">
        <f t="shared" ref="N10:S10" si="5">D15</f>
        <v>152</v>
      </c>
      <c r="O10" s="79">
        <f t="shared" si="5"/>
        <v>16</v>
      </c>
      <c r="P10" s="79">
        <f t="shared" si="5"/>
        <v>7</v>
      </c>
      <c r="Q10" s="79">
        <f t="shared" si="5"/>
        <v>18</v>
      </c>
      <c r="R10" s="79">
        <f t="shared" si="5"/>
        <v>0</v>
      </c>
      <c r="S10" s="79">
        <f t="shared" si="5"/>
        <v>101</v>
      </c>
      <c r="T10" s="72">
        <f t="shared" si="3"/>
        <v>294</v>
      </c>
    </row>
    <row r="11" spans="1:20" ht="15" x14ac:dyDescent="0.25">
      <c r="A11" s="106"/>
      <c r="B11" s="106" t="s">
        <v>128</v>
      </c>
      <c r="C11" s="69" t="s">
        <v>113</v>
      </c>
      <c r="D11" s="21">
        <v>38</v>
      </c>
      <c r="E11" s="21">
        <v>2</v>
      </c>
      <c r="F11" s="21">
        <v>2</v>
      </c>
      <c r="G11" s="21"/>
      <c r="H11" s="21"/>
      <c r="I11" s="21">
        <v>19</v>
      </c>
      <c r="J11" s="72">
        <f t="shared" si="1"/>
        <v>61</v>
      </c>
      <c r="K11" s="62"/>
      <c r="L11" s="106"/>
      <c r="M11" s="63" t="s">
        <v>3</v>
      </c>
      <c r="N11" s="97">
        <f t="shared" ref="N11:S11" si="6">D18</f>
        <v>118</v>
      </c>
      <c r="O11" s="97">
        <f t="shared" si="6"/>
        <v>37</v>
      </c>
      <c r="P11" s="97">
        <f t="shared" si="6"/>
        <v>17</v>
      </c>
      <c r="Q11" s="97">
        <f t="shared" si="6"/>
        <v>19</v>
      </c>
      <c r="R11" s="97">
        <f t="shared" si="6"/>
        <v>0</v>
      </c>
      <c r="S11" s="97">
        <f t="shared" si="6"/>
        <v>90</v>
      </c>
      <c r="T11" s="72">
        <f t="shared" si="3"/>
        <v>281</v>
      </c>
    </row>
    <row r="12" spans="1:20" ht="15" x14ac:dyDescent="0.25">
      <c r="A12" s="106"/>
      <c r="B12" s="106"/>
      <c r="C12" s="71" t="s">
        <v>127</v>
      </c>
      <c r="D12" s="21">
        <v>17</v>
      </c>
      <c r="E12" s="21">
        <v>2</v>
      </c>
      <c r="F12" s="21">
        <v>2</v>
      </c>
      <c r="G12" s="21"/>
      <c r="H12" s="21"/>
      <c r="I12" s="21">
        <v>16</v>
      </c>
      <c r="J12" s="72">
        <f t="shared" si="1"/>
        <v>37</v>
      </c>
      <c r="K12" s="62"/>
      <c r="L12" s="106" t="s">
        <v>38</v>
      </c>
      <c r="M12" s="63" t="s">
        <v>150</v>
      </c>
      <c r="N12" s="97">
        <f t="shared" ref="N12:S12" si="7">D21</f>
        <v>214</v>
      </c>
      <c r="O12" s="97">
        <f t="shared" si="7"/>
        <v>40</v>
      </c>
      <c r="P12" s="97">
        <f t="shared" si="7"/>
        <v>15</v>
      </c>
      <c r="Q12" s="97">
        <f t="shared" si="7"/>
        <v>17</v>
      </c>
      <c r="R12" s="97">
        <f t="shared" si="7"/>
        <v>1</v>
      </c>
      <c r="S12" s="97">
        <f t="shared" si="7"/>
        <v>161</v>
      </c>
      <c r="T12" s="72">
        <f t="shared" si="3"/>
        <v>448</v>
      </c>
    </row>
    <row r="13" spans="1:20" ht="15" x14ac:dyDescent="0.25">
      <c r="A13" s="106"/>
      <c r="B13" s="106"/>
      <c r="C13" s="70" t="s">
        <v>114</v>
      </c>
      <c r="D13" s="73">
        <f t="shared" ref="D13:J13" si="8">D11-D12</f>
        <v>21</v>
      </c>
      <c r="E13" s="73">
        <f t="shared" si="8"/>
        <v>0</v>
      </c>
      <c r="F13" s="73">
        <f t="shared" si="8"/>
        <v>0</v>
      </c>
      <c r="G13" s="73">
        <f t="shared" si="8"/>
        <v>0</v>
      </c>
      <c r="H13" s="73">
        <f t="shared" si="8"/>
        <v>0</v>
      </c>
      <c r="I13" s="73">
        <f t="shared" si="8"/>
        <v>3</v>
      </c>
      <c r="J13" s="73">
        <f t="shared" si="8"/>
        <v>24</v>
      </c>
      <c r="K13" s="62"/>
      <c r="L13" s="106"/>
      <c r="M13" s="63" t="s">
        <v>3</v>
      </c>
      <c r="N13" s="97">
        <f t="shared" ref="N13:S13" si="9">D24</f>
        <v>154</v>
      </c>
      <c r="O13" s="97">
        <f t="shared" si="9"/>
        <v>32</v>
      </c>
      <c r="P13" s="97">
        <f t="shared" si="9"/>
        <v>20</v>
      </c>
      <c r="Q13" s="97">
        <f t="shared" si="9"/>
        <v>20</v>
      </c>
      <c r="R13" s="97">
        <f t="shared" si="9"/>
        <v>0</v>
      </c>
      <c r="S13" s="97">
        <f t="shared" si="9"/>
        <v>178</v>
      </c>
      <c r="T13" s="72">
        <f t="shared" si="3"/>
        <v>404</v>
      </c>
    </row>
    <row r="14" spans="1:20" ht="15" x14ac:dyDescent="0.25">
      <c r="A14" s="106" t="s">
        <v>37</v>
      </c>
      <c r="B14" s="106" t="s">
        <v>164</v>
      </c>
      <c r="C14" s="69" t="s">
        <v>113</v>
      </c>
      <c r="D14" s="21">
        <v>209</v>
      </c>
      <c r="E14" s="21">
        <v>16</v>
      </c>
      <c r="F14" s="21">
        <v>7</v>
      </c>
      <c r="G14" s="21">
        <v>18</v>
      </c>
      <c r="H14" s="21"/>
      <c r="I14" s="21">
        <v>120</v>
      </c>
      <c r="J14" s="72">
        <f t="shared" si="1"/>
        <v>370</v>
      </c>
      <c r="K14" s="62"/>
      <c r="L14" s="106" t="s">
        <v>39</v>
      </c>
      <c r="M14" s="63" t="s">
        <v>150</v>
      </c>
      <c r="N14" s="97">
        <f t="shared" ref="N14:S14" si="10">D27</f>
        <v>186</v>
      </c>
      <c r="O14" s="97">
        <f t="shared" si="10"/>
        <v>20</v>
      </c>
      <c r="P14" s="97">
        <f t="shared" si="10"/>
        <v>7</v>
      </c>
      <c r="Q14" s="97">
        <f t="shared" si="10"/>
        <v>10</v>
      </c>
      <c r="R14" s="97">
        <f t="shared" si="10"/>
        <v>0</v>
      </c>
      <c r="S14" s="97">
        <f t="shared" si="10"/>
        <v>163</v>
      </c>
      <c r="T14" s="72">
        <f t="shared" si="3"/>
        <v>386</v>
      </c>
    </row>
    <row r="15" spans="1:20" ht="15" x14ac:dyDescent="0.25">
      <c r="A15" s="106"/>
      <c r="B15" s="106"/>
      <c r="C15" s="71" t="s">
        <v>127</v>
      </c>
      <c r="D15" s="21">
        <v>152</v>
      </c>
      <c r="E15" s="21">
        <v>16</v>
      </c>
      <c r="F15" s="21">
        <v>7</v>
      </c>
      <c r="G15" s="21">
        <v>18</v>
      </c>
      <c r="H15" s="21"/>
      <c r="I15" s="21">
        <v>101</v>
      </c>
      <c r="J15" s="72">
        <f t="shared" si="1"/>
        <v>294</v>
      </c>
      <c r="K15" s="62"/>
      <c r="L15" s="106"/>
      <c r="M15" s="63" t="s">
        <v>3</v>
      </c>
      <c r="N15" s="97">
        <f t="shared" ref="N15:S15" si="11">D30</f>
        <v>109</v>
      </c>
      <c r="O15" s="97">
        <f t="shared" si="11"/>
        <v>25</v>
      </c>
      <c r="P15" s="97">
        <f t="shared" si="11"/>
        <v>11</v>
      </c>
      <c r="Q15" s="97">
        <f t="shared" si="11"/>
        <v>21</v>
      </c>
      <c r="R15" s="97">
        <f t="shared" si="11"/>
        <v>1</v>
      </c>
      <c r="S15" s="97">
        <f t="shared" si="11"/>
        <v>117</v>
      </c>
      <c r="T15" s="72">
        <f t="shared" si="3"/>
        <v>284</v>
      </c>
    </row>
    <row r="16" spans="1:20" ht="15" x14ac:dyDescent="0.25">
      <c r="A16" s="106"/>
      <c r="B16" s="106"/>
      <c r="C16" s="70" t="s">
        <v>114</v>
      </c>
      <c r="D16" s="73">
        <f t="shared" ref="D16:J16" si="12">D14-D15</f>
        <v>57</v>
      </c>
      <c r="E16" s="73">
        <f t="shared" si="12"/>
        <v>0</v>
      </c>
      <c r="F16" s="73">
        <f t="shared" si="12"/>
        <v>0</v>
      </c>
      <c r="G16" s="73">
        <f t="shared" si="12"/>
        <v>0</v>
      </c>
      <c r="H16" s="73">
        <f t="shared" si="12"/>
        <v>0</v>
      </c>
      <c r="I16" s="73">
        <f t="shared" si="12"/>
        <v>19</v>
      </c>
      <c r="J16" s="73">
        <f t="shared" si="12"/>
        <v>76</v>
      </c>
      <c r="K16" s="62"/>
      <c r="L16" s="106" t="s">
        <v>131</v>
      </c>
      <c r="M16" s="63" t="s">
        <v>150</v>
      </c>
      <c r="N16" s="97">
        <f t="shared" ref="N16:S16" si="13">D33</f>
        <v>128</v>
      </c>
      <c r="O16" s="97">
        <f t="shared" si="13"/>
        <v>9</v>
      </c>
      <c r="P16" s="97">
        <f t="shared" si="13"/>
        <v>8</v>
      </c>
      <c r="Q16" s="97">
        <f t="shared" si="13"/>
        <v>12</v>
      </c>
      <c r="R16" s="97">
        <f t="shared" si="13"/>
        <v>0</v>
      </c>
      <c r="S16" s="97">
        <f t="shared" si="13"/>
        <v>144</v>
      </c>
      <c r="T16" s="72">
        <f t="shared" si="3"/>
        <v>301</v>
      </c>
    </row>
    <row r="17" spans="1:20" ht="15" x14ac:dyDescent="0.25">
      <c r="A17" s="106"/>
      <c r="B17" s="106" t="s">
        <v>128</v>
      </c>
      <c r="C17" s="69" t="s">
        <v>113</v>
      </c>
      <c r="D17" s="21">
        <v>199</v>
      </c>
      <c r="E17" s="21">
        <v>37</v>
      </c>
      <c r="F17" s="21">
        <v>17</v>
      </c>
      <c r="G17" s="21">
        <v>19</v>
      </c>
      <c r="H17" s="21"/>
      <c r="I17" s="21">
        <v>107</v>
      </c>
      <c r="J17" s="72">
        <f t="shared" si="1"/>
        <v>379</v>
      </c>
      <c r="K17" s="62"/>
      <c r="L17" s="106"/>
      <c r="M17" s="63" t="s">
        <v>3</v>
      </c>
      <c r="N17" s="97">
        <f t="shared" ref="N17:S17" si="14">D36</f>
        <v>92</v>
      </c>
      <c r="O17" s="97">
        <f t="shared" si="14"/>
        <v>14</v>
      </c>
      <c r="P17" s="97">
        <f t="shared" si="14"/>
        <v>5</v>
      </c>
      <c r="Q17" s="97">
        <f t="shared" si="14"/>
        <v>12</v>
      </c>
      <c r="R17" s="97">
        <f t="shared" si="14"/>
        <v>0</v>
      </c>
      <c r="S17" s="97">
        <f t="shared" si="14"/>
        <v>102</v>
      </c>
      <c r="T17" s="72">
        <f t="shared" si="3"/>
        <v>225</v>
      </c>
    </row>
    <row r="18" spans="1:20" ht="15" x14ac:dyDescent="0.25">
      <c r="A18" s="106"/>
      <c r="B18" s="106"/>
      <c r="C18" s="71" t="s">
        <v>127</v>
      </c>
      <c r="D18" s="21">
        <v>118</v>
      </c>
      <c r="E18" s="21">
        <v>37</v>
      </c>
      <c r="F18" s="21">
        <v>17</v>
      </c>
      <c r="G18" s="21">
        <v>19</v>
      </c>
      <c r="H18" s="21"/>
      <c r="I18" s="21">
        <v>90</v>
      </c>
      <c r="J18" s="72">
        <f t="shared" si="1"/>
        <v>281</v>
      </c>
      <c r="K18" s="62"/>
      <c r="L18" s="106" t="s">
        <v>132</v>
      </c>
      <c r="M18" s="63" t="s">
        <v>150</v>
      </c>
      <c r="N18" s="97">
        <f t="shared" ref="N18:S18" si="15">D39</f>
        <v>150</v>
      </c>
      <c r="O18" s="97">
        <f t="shared" si="15"/>
        <v>12</v>
      </c>
      <c r="P18" s="97">
        <f t="shared" si="15"/>
        <v>2</v>
      </c>
      <c r="Q18" s="97">
        <f t="shared" si="15"/>
        <v>9</v>
      </c>
      <c r="R18" s="97">
        <f t="shared" si="15"/>
        <v>0</v>
      </c>
      <c r="S18" s="97">
        <f t="shared" si="15"/>
        <v>155</v>
      </c>
      <c r="T18" s="72">
        <f t="shared" si="3"/>
        <v>328</v>
      </c>
    </row>
    <row r="19" spans="1:20" ht="15" x14ac:dyDescent="0.25">
      <c r="A19" s="106"/>
      <c r="B19" s="106"/>
      <c r="C19" s="70" t="s">
        <v>114</v>
      </c>
      <c r="D19" s="73">
        <f t="shared" ref="D19:J19" si="16">D17-D18</f>
        <v>81</v>
      </c>
      <c r="E19" s="73">
        <f t="shared" si="16"/>
        <v>0</v>
      </c>
      <c r="F19" s="73">
        <f t="shared" si="16"/>
        <v>0</v>
      </c>
      <c r="G19" s="73">
        <f t="shared" si="16"/>
        <v>0</v>
      </c>
      <c r="H19" s="73">
        <f t="shared" si="16"/>
        <v>0</v>
      </c>
      <c r="I19" s="73">
        <f t="shared" si="16"/>
        <v>17</v>
      </c>
      <c r="J19" s="73">
        <f t="shared" si="16"/>
        <v>98</v>
      </c>
      <c r="K19" s="62"/>
      <c r="L19" s="106"/>
      <c r="M19" s="63" t="s">
        <v>3</v>
      </c>
      <c r="N19" s="72">
        <f t="shared" ref="N19:S19" si="17">D42</f>
        <v>83</v>
      </c>
      <c r="O19" s="79">
        <f t="shared" si="17"/>
        <v>11</v>
      </c>
      <c r="P19" s="79">
        <f t="shared" si="17"/>
        <v>6</v>
      </c>
      <c r="Q19" s="79">
        <f t="shared" si="17"/>
        <v>5</v>
      </c>
      <c r="R19" s="79">
        <f t="shared" si="17"/>
        <v>1</v>
      </c>
      <c r="S19" s="79">
        <f t="shared" si="17"/>
        <v>81</v>
      </c>
      <c r="T19" s="72">
        <f t="shared" si="3"/>
        <v>187</v>
      </c>
    </row>
    <row r="20" spans="1:20" ht="15" x14ac:dyDescent="0.25">
      <c r="A20" s="106" t="s">
        <v>129</v>
      </c>
      <c r="B20" s="106" t="s">
        <v>164</v>
      </c>
      <c r="C20" s="69" t="s">
        <v>113</v>
      </c>
      <c r="D20" s="21">
        <v>309</v>
      </c>
      <c r="E20" s="21">
        <v>40</v>
      </c>
      <c r="F20" s="21">
        <v>15</v>
      </c>
      <c r="G20" s="21">
        <v>17</v>
      </c>
      <c r="H20" s="21">
        <v>1</v>
      </c>
      <c r="I20" s="21">
        <v>170</v>
      </c>
      <c r="J20" s="72">
        <f t="shared" si="1"/>
        <v>552</v>
      </c>
      <c r="K20" s="62"/>
      <c r="L20" s="106" t="s">
        <v>42</v>
      </c>
      <c r="M20" s="63" t="s">
        <v>150</v>
      </c>
      <c r="N20" s="72">
        <f t="shared" ref="N20:S20" si="18">D45</f>
        <v>147</v>
      </c>
      <c r="O20" s="79">
        <f t="shared" si="18"/>
        <v>15</v>
      </c>
      <c r="P20" s="79">
        <f t="shared" si="18"/>
        <v>3</v>
      </c>
      <c r="Q20" s="79">
        <f t="shared" si="18"/>
        <v>9</v>
      </c>
      <c r="R20" s="79">
        <f t="shared" si="18"/>
        <v>0</v>
      </c>
      <c r="S20" s="79">
        <f t="shared" si="18"/>
        <v>117</v>
      </c>
      <c r="T20" s="72">
        <f t="shared" si="3"/>
        <v>291</v>
      </c>
    </row>
    <row r="21" spans="1:20" ht="15" x14ac:dyDescent="0.25">
      <c r="A21" s="106"/>
      <c r="B21" s="106"/>
      <c r="C21" s="71" t="s">
        <v>127</v>
      </c>
      <c r="D21" s="21">
        <v>214</v>
      </c>
      <c r="E21" s="21">
        <v>40</v>
      </c>
      <c r="F21" s="21">
        <v>15</v>
      </c>
      <c r="G21" s="21">
        <v>17</v>
      </c>
      <c r="H21" s="21">
        <v>1</v>
      </c>
      <c r="I21" s="21">
        <v>161</v>
      </c>
      <c r="J21" s="72">
        <f t="shared" si="1"/>
        <v>448</v>
      </c>
      <c r="K21" s="62"/>
      <c r="L21" s="106"/>
      <c r="M21" s="63" t="s">
        <v>3</v>
      </c>
      <c r="N21" s="72">
        <f t="shared" ref="N21:S21" si="19">D48</f>
        <v>76</v>
      </c>
      <c r="O21" s="79">
        <f t="shared" si="19"/>
        <v>10</v>
      </c>
      <c r="P21" s="79">
        <f t="shared" si="19"/>
        <v>3</v>
      </c>
      <c r="Q21" s="79">
        <f t="shared" si="19"/>
        <v>6</v>
      </c>
      <c r="R21" s="79">
        <f t="shared" si="19"/>
        <v>0</v>
      </c>
      <c r="S21" s="79">
        <f t="shared" si="19"/>
        <v>66</v>
      </c>
      <c r="T21" s="72">
        <f t="shared" si="3"/>
        <v>161</v>
      </c>
    </row>
    <row r="22" spans="1:20" ht="15" x14ac:dyDescent="0.25">
      <c r="A22" s="106"/>
      <c r="B22" s="106"/>
      <c r="C22" s="70" t="s">
        <v>114</v>
      </c>
      <c r="D22" s="73">
        <f t="shared" ref="D22:J22" si="20">D20-D21</f>
        <v>95</v>
      </c>
      <c r="E22" s="73">
        <f t="shared" si="20"/>
        <v>0</v>
      </c>
      <c r="F22" s="73">
        <f t="shared" si="20"/>
        <v>0</v>
      </c>
      <c r="G22" s="73">
        <f t="shared" si="20"/>
        <v>0</v>
      </c>
      <c r="H22" s="73">
        <f t="shared" si="20"/>
        <v>0</v>
      </c>
      <c r="I22" s="73">
        <f t="shared" si="20"/>
        <v>9</v>
      </c>
      <c r="J22" s="73">
        <f t="shared" si="20"/>
        <v>104</v>
      </c>
      <c r="K22" s="62"/>
      <c r="L22" s="106" t="s">
        <v>43</v>
      </c>
      <c r="M22" s="63" t="s">
        <v>150</v>
      </c>
      <c r="N22" s="72">
        <f t="shared" ref="N22:S22" si="21">D51</f>
        <v>107</v>
      </c>
      <c r="O22" s="79">
        <f t="shared" si="21"/>
        <v>19</v>
      </c>
      <c r="P22" s="79">
        <f t="shared" si="21"/>
        <v>1</v>
      </c>
      <c r="Q22" s="79">
        <f t="shared" si="21"/>
        <v>6</v>
      </c>
      <c r="R22" s="79">
        <f t="shared" si="21"/>
        <v>0</v>
      </c>
      <c r="S22" s="79">
        <f t="shared" si="21"/>
        <v>90</v>
      </c>
      <c r="T22" s="72">
        <f t="shared" si="3"/>
        <v>223</v>
      </c>
    </row>
    <row r="23" spans="1:20" ht="15" x14ac:dyDescent="0.25">
      <c r="A23" s="106"/>
      <c r="B23" s="106" t="s">
        <v>128</v>
      </c>
      <c r="C23" s="69" t="s">
        <v>113</v>
      </c>
      <c r="D23" s="21">
        <v>211</v>
      </c>
      <c r="E23" s="21">
        <v>32</v>
      </c>
      <c r="F23" s="21">
        <v>20</v>
      </c>
      <c r="G23" s="21">
        <v>20</v>
      </c>
      <c r="H23" s="21"/>
      <c r="I23" s="21">
        <v>222</v>
      </c>
      <c r="J23" s="72">
        <f t="shared" si="1"/>
        <v>505</v>
      </c>
      <c r="K23" s="62"/>
      <c r="L23" s="106"/>
      <c r="M23" s="63" t="s">
        <v>3</v>
      </c>
      <c r="N23" s="72">
        <f t="shared" ref="N23:S23" si="22">D54</f>
        <v>47</v>
      </c>
      <c r="O23" s="79">
        <f t="shared" si="22"/>
        <v>3</v>
      </c>
      <c r="P23" s="79">
        <f t="shared" si="22"/>
        <v>4</v>
      </c>
      <c r="Q23" s="79">
        <f t="shared" si="22"/>
        <v>3</v>
      </c>
      <c r="R23" s="79">
        <f t="shared" si="22"/>
        <v>0</v>
      </c>
      <c r="S23" s="79">
        <f t="shared" si="22"/>
        <v>33</v>
      </c>
      <c r="T23" s="72">
        <f t="shared" si="3"/>
        <v>90</v>
      </c>
    </row>
    <row r="24" spans="1:20" ht="15" x14ac:dyDescent="0.25">
      <c r="A24" s="106"/>
      <c r="B24" s="106"/>
      <c r="C24" s="71" t="s">
        <v>127</v>
      </c>
      <c r="D24" s="21">
        <v>154</v>
      </c>
      <c r="E24" s="21">
        <v>32</v>
      </c>
      <c r="F24" s="21">
        <v>20</v>
      </c>
      <c r="G24" s="21">
        <v>20</v>
      </c>
      <c r="H24" s="21"/>
      <c r="I24" s="21">
        <v>178</v>
      </c>
      <c r="J24" s="72">
        <f t="shared" si="1"/>
        <v>404</v>
      </c>
      <c r="K24" s="62"/>
      <c r="L24" s="106" t="s">
        <v>109</v>
      </c>
      <c r="M24" s="63" t="s">
        <v>150</v>
      </c>
      <c r="N24" s="72">
        <f t="shared" ref="N24:S24" si="23">D57</f>
        <v>70</v>
      </c>
      <c r="O24" s="79">
        <f t="shared" si="23"/>
        <v>6</v>
      </c>
      <c r="P24" s="79">
        <f t="shared" si="23"/>
        <v>2</v>
      </c>
      <c r="Q24" s="79">
        <f t="shared" si="23"/>
        <v>3</v>
      </c>
      <c r="R24" s="79">
        <f t="shared" si="23"/>
        <v>0</v>
      </c>
      <c r="S24" s="79">
        <f t="shared" si="23"/>
        <v>40</v>
      </c>
      <c r="T24" s="72">
        <f t="shared" si="3"/>
        <v>121</v>
      </c>
    </row>
    <row r="25" spans="1:20" ht="15" x14ac:dyDescent="0.25">
      <c r="A25" s="106"/>
      <c r="B25" s="106"/>
      <c r="C25" s="70" t="s">
        <v>114</v>
      </c>
      <c r="D25" s="73">
        <f t="shared" ref="D25:J25" si="24">D23-D24</f>
        <v>57</v>
      </c>
      <c r="E25" s="73">
        <f t="shared" si="24"/>
        <v>0</v>
      </c>
      <c r="F25" s="73">
        <f t="shared" si="24"/>
        <v>0</v>
      </c>
      <c r="G25" s="73">
        <f t="shared" si="24"/>
        <v>0</v>
      </c>
      <c r="H25" s="73">
        <f t="shared" si="24"/>
        <v>0</v>
      </c>
      <c r="I25" s="73">
        <f t="shared" si="24"/>
        <v>44</v>
      </c>
      <c r="J25" s="73">
        <f t="shared" si="24"/>
        <v>101</v>
      </c>
      <c r="K25" s="62"/>
      <c r="L25" s="106"/>
      <c r="M25" s="63" t="s">
        <v>3</v>
      </c>
      <c r="N25" s="72">
        <f t="shared" ref="N25:S25" si="25">D60</f>
        <v>26</v>
      </c>
      <c r="O25" s="79">
        <f t="shared" si="25"/>
        <v>1</v>
      </c>
      <c r="P25" s="79">
        <f t="shared" si="25"/>
        <v>0</v>
      </c>
      <c r="Q25" s="79">
        <f t="shared" si="25"/>
        <v>5</v>
      </c>
      <c r="R25" s="79">
        <f t="shared" si="25"/>
        <v>0</v>
      </c>
      <c r="S25" s="79">
        <f t="shared" si="25"/>
        <v>19</v>
      </c>
      <c r="T25" s="72">
        <f t="shared" si="3"/>
        <v>51</v>
      </c>
    </row>
    <row r="26" spans="1:20" ht="15" x14ac:dyDescent="0.25">
      <c r="A26" s="106" t="s">
        <v>39</v>
      </c>
      <c r="B26" s="106" t="s">
        <v>164</v>
      </c>
      <c r="C26" s="69" t="s">
        <v>113</v>
      </c>
      <c r="D26" s="21">
        <v>255</v>
      </c>
      <c r="E26" s="21">
        <v>20</v>
      </c>
      <c r="F26" s="21">
        <v>7</v>
      </c>
      <c r="G26" s="21">
        <v>10</v>
      </c>
      <c r="H26" s="21"/>
      <c r="I26" s="21">
        <v>195</v>
      </c>
      <c r="J26" s="72">
        <f t="shared" si="1"/>
        <v>487</v>
      </c>
      <c r="K26" s="62"/>
      <c r="L26" s="106" t="s">
        <v>45</v>
      </c>
      <c r="M26" s="63" t="s">
        <v>150</v>
      </c>
      <c r="N26" s="72">
        <f t="shared" ref="N26:S26" si="26">D63</f>
        <v>38</v>
      </c>
      <c r="O26" s="79">
        <f t="shared" si="26"/>
        <v>2</v>
      </c>
      <c r="P26" s="79">
        <f t="shared" si="26"/>
        <v>1</v>
      </c>
      <c r="Q26" s="79">
        <f t="shared" si="26"/>
        <v>1</v>
      </c>
      <c r="R26" s="79">
        <f t="shared" si="26"/>
        <v>1</v>
      </c>
      <c r="S26" s="79">
        <f t="shared" si="26"/>
        <v>20</v>
      </c>
      <c r="T26" s="72">
        <f t="shared" si="3"/>
        <v>63</v>
      </c>
    </row>
    <row r="27" spans="1:20" ht="15" x14ac:dyDescent="0.25">
      <c r="A27" s="106"/>
      <c r="B27" s="106"/>
      <c r="C27" s="71" t="s">
        <v>127</v>
      </c>
      <c r="D27" s="21">
        <v>186</v>
      </c>
      <c r="E27" s="21">
        <v>20</v>
      </c>
      <c r="F27" s="21">
        <v>7</v>
      </c>
      <c r="G27" s="21">
        <v>10</v>
      </c>
      <c r="H27" s="21"/>
      <c r="I27" s="21">
        <v>163</v>
      </c>
      <c r="J27" s="72">
        <f t="shared" si="1"/>
        <v>386</v>
      </c>
      <c r="K27" s="62"/>
      <c r="L27" s="106"/>
      <c r="M27" s="63" t="s">
        <v>3</v>
      </c>
      <c r="N27" s="72">
        <f t="shared" ref="N27:S27" si="27">D66</f>
        <v>13</v>
      </c>
      <c r="O27" s="79">
        <f t="shared" si="27"/>
        <v>1</v>
      </c>
      <c r="P27" s="79">
        <f t="shared" si="27"/>
        <v>0</v>
      </c>
      <c r="Q27" s="79">
        <f t="shared" si="27"/>
        <v>2</v>
      </c>
      <c r="R27" s="79">
        <f t="shared" si="27"/>
        <v>1</v>
      </c>
      <c r="S27" s="79">
        <f t="shared" si="27"/>
        <v>10</v>
      </c>
      <c r="T27" s="72">
        <f t="shared" si="3"/>
        <v>27</v>
      </c>
    </row>
    <row r="28" spans="1:20" ht="15" x14ac:dyDescent="0.25">
      <c r="A28" s="106"/>
      <c r="B28" s="106"/>
      <c r="C28" s="70" t="s">
        <v>114</v>
      </c>
      <c r="D28" s="73">
        <v>12</v>
      </c>
      <c r="E28" s="73">
        <v>0</v>
      </c>
      <c r="F28" s="73">
        <v>0</v>
      </c>
      <c r="G28" s="73">
        <v>0</v>
      </c>
      <c r="H28" s="73">
        <v>0</v>
      </c>
      <c r="I28" s="73">
        <v>1</v>
      </c>
      <c r="J28" s="72">
        <v>13</v>
      </c>
      <c r="K28" s="62"/>
      <c r="L28" s="106" t="s">
        <v>5</v>
      </c>
      <c r="M28" s="106"/>
      <c r="N28" s="75">
        <f t="shared" ref="N28:S28" si="28">SUM(N8:N27)</f>
        <v>1949</v>
      </c>
      <c r="O28" s="75">
        <f t="shared" si="28"/>
        <v>280</v>
      </c>
      <c r="P28" s="75">
        <f t="shared" si="28"/>
        <v>114</v>
      </c>
      <c r="Q28" s="75">
        <f t="shared" si="28"/>
        <v>180</v>
      </c>
      <c r="R28" s="75">
        <f t="shared" si="28"/>
        <v>5</v>
      </c>
      <c r="S28" s="75">
        <f t="shared" si="28"/>
        <v>1718</v>
      </c>
      <c r="T28" s="72">
        <f t="shared" si="3"/>
        <v>4246</v>
      </c>
    </row>
    <row r="29" spans="1:20" ht="15" x14ac:dyDescent="0.25">
      <c r="A29" s="106"/>
      <c r="B29" s="106" t="s">
        <v>128</v>
      </c>
      <c r="C29" s="69" t="s">
        <v>113</v>
      </c>
      <c r="D29" s="21">
        <v>184</v>
      </c>
      <c r="E29" s="21">
        <v>26</v>
      </c>
      <c r="F29" s="21">
        <v>11</v>
      </c>
      <c r="G29" s="21">
        <v>21</v>
      </c>
      <c r="H29" s="21">
        <v>1</v>
      </c>
      <c r="I29" s="21">
        <v>136</v>
      </c>
      <c r="J29" s="72">
        <f t="shared" si="1"/>
        <v>379</v>
      </c>
      <c r="K29" s="62"/>
      <c r="L29" s="65"/>
      <c r="M29" s="62"/>
      <c r="N29" s="62"/>
      <c r="O29" s="62"/>
      <c r="P29" s="62"/>
      <c r="Q29" s="62"/>
      <c r="R29" s="62"/>
      <c r="S29" s="62"/>
      <c r="T29" s="62"/>
    </row>
    <row r="30" spans="1:20" ht="15" x14ac:dyDescent="0.25">
      <c r="A30" s="106"/>
      <c r="B30" s="106"/>
      <c r="C30" s="71" t="s">
        <v>127</v>
      </c>
      <c r="D30" s="21">
        <v>109</v>
      </c>
      <c r="E30" s="21">
        <v>25</v>
      </c>
      <c r="F30" s="21">
        <v>11</v>
      </c>
      <c r="G30" s="21">
        <v>21</v>
      </c>
      <c r="H30" s="21">
        <v>1</v>
      </c>
      <c r="I30" s="21">
        <v>117</v>
      </c>
      <c r="J30" s="72">
        <f t="shared" si="1"/>
        <v>284</v>
      </c>
      <c r="K30" s="62"/>
      <c r="L30" s="65"/>
      <c r="M30" s="62"/>
      <c r="N30" s="62"/>
      <c r="O30" s="62"/>
      <c r="P30" s="62"/>
      <c r="Q30" s="62"/>
      <c r="R30" s="62"/>
      <c r="S30" s="62"/>
      <c r="T30" s="62"/>
    </row>
    <row r="31" spans="1:20" ht="15" x14ac:dyDescent="0.25">
      <c r="A31" s="106"/>
      <c r="B31" s="106"/>
      <c r="C31" s="70" t="s">
        <v>114</v>
      </c>
      <c r="D31" s="73">
        <f t="shared" ref="D31:J31" si="29">D29-D30</f>
        <v>75</v>
      </c>
      <c r="E31" s="73">
        <f t="shared" si="29"/>
        <v>1</v>
      </c>
      <c r="F31" s="73">
        <f t="shared" si="29"/>
        <v>0</v>
      </c>
      <c r="G31" s="73">
        <f t="shared" si="29"/>
        <v>0</v>
      </c>
      <c r="H31" s="73">
        <f t="shared" si="29"/>
        <v>0</v>
      </c>
      <c r="I31" s="73">
        <f t="shared" si="29"/>
        <v>19</v>
      </c>
      <c r="J31" s="73">
        <f t="shared" si="29"/>
        <v>95</v>
      </c>
      <c r="K31" s="62"/>
      <c r="L31" s="65"/>
      <c r="M31" s="62"/>
      <c r="N31" s="62"/>
      <c r="O31" s="62"/>
      <c r="P31" s="62"/>
      <c r="Q31" s="62"/>
      <c r="R31" s="62"/>
      <c r="S31" s="62"/>
      <c r="T31" s="62"/>
    </row>
    <row r="32" spans="1:20" ht="15" x14ac:dyDescent="0.25">
      <c r="A32" s="106" t="s">
        <v>40</v>
      </c>
      <c r="B32" s="106" t="s">
        <v>164</v>
      </c>
      <c r="C32" s="69" t="s">
        <v>113</v>
      </c>
      <c r="D32" s="21">
        <v>192</v>
      </c>
      <c r="E32" s="21">
        <v>9</v>
      </c>
      <c r="F32" s="21">
        <v>8</v>
      </c>
      <c r="G32" s="21">
        <v>12</v>
      </c>
      <c r="H32" s="21"/>
      <c r="I32" s="21">
        <v>152</v>
      </c>
      <c r="J32" s="72">
        <f t="shared" si="1"/>
        <v>373</v>
      </c>
      <c r="K32" s="62"/>
      <c r="L32" s="65"/>
      <c r="M32" s="62"/>
      <c r="N32" s="96">
        <f>MAX(N8:S27)</f>
        <v>214</v>
      </c>
      <c r="O32" s="62"/>
      <c r="P32" s="62"/>
      <c r="Q32" s="62"/>
      <c r="R32" s="62"/>
      <c r="S32" s="62"/>
      <c r="T32" s="62"/>
    </row>
    <row r="33" spans="1:20" ht="15" x14ac:dyDescent="0.25">
      <c r="A33" s="106"/>
      <c r="B33" s="106"/>
      <c r="C33" s="71" t="s">
        <v>127</v>
      </c>
      <c r="D33" s="21">
        <v>128</v>
      </c>
      <c r="E33" s="21">
        <v>9</v>
      </c>
      <c r="F33" s="21">
        <v>8</v>
      </c>
      <c r="G33" s="21">
        <v>12</v>
      </c>
      <c r="H33" s="21"/>
      <c r="I33" s="21">
        <v>144</v>
      </c>
      <c r="J33" s="72">
        <f t="shared" si="1"/>
        <v>301</v>
      </c>
      <c r="K33" s="62"/>
      <c r="L33" s="65"/>
      <c r="M33" s="61"/>
      <c r="N33" s="61"/>
      <c r="O33" s="61"/>
      <c r="P33" s="61"/>
      <c r="Q33" s="61"/>
      <c r="R33" s="61"/>
      <c r="S33" s="61"/>
      <c r="T33" s="61"/>
    </row>
    <row r="34" spans="1:20" ht="15" x14ac:dyDescent="0.25">
      <c r="A34" s="106"/>
      <c r="B34" s="106"/>
      <c r="C34" s="70" t="s">
        <v>114</v>
      </c>
      <c r="D34" s="73">
        <f t="shared" ref="D34:J34" si="30">D32-D33</f>
        <v>64</v>
      </c>
      <c r="E34" s="73">
        <f t="shared" si="30"/>
        <v>0</v>
      </c>
      <c r="F34" s="73">
        <f t="shared" si="30"/>
        <v>0</v>
      </c>
      <c r="G34" s="73">
        <f t="shared" si="30"/>
        <v>0</v>
      </c>
      <c r="H34" s="73">
        <f t="shared" si="30"/>
        <v>0</v>
      </c>
      <c r="I34" s="73">
        <f t="shared" si="30"/>
        <v>8</v>
      </c>
      <c r="J34" s="73">
        <f t="shared" si="30"/>
        <v>72</v>
      </c>
      <c r="K34" s="62"/>
      <c r="L34" s="65"/>
      <c r="M34" s="61"/>
      <c r="N34" s="61"/>
      <c r="O34" s="61"/>
      <c r="P34" s="61"/>
      <c r="Q34" s="61"/>
      <c r="R34" s="61"/>
      <c r="S34" s="61"/>
      <c r="T34" s="61"/>
    </row>
    <row r="35" spans="1:20" ht="15" x14ac:dyDescent="0.25">
      <c r="A35" s="106"/>
      <c r="B35" s="106" t="s">
        <v>128</v>
      </c>
      <c r="C35" s="69" t="s">
        <v>113</v>
      </c>
      <c r="D35" s="21">
        <v>151</v>
      </c>
      <c r="E35" s="21">
        <v>14</v>
      </c>
      <c r="F35" s="21">
        <v>5</v>
      </c>
      <c r="G35" s="21">
        <v>12</v>
      </c>
      <c r="H35" s="21"/>
      <c r="I35" s="21">
        <v>116</v>
      </c>
      <c r="J35" s="72">
        <f t="shared" si="1"/>
        <v>298</v>
      </c>
      <c r="K35" s="62"/>
      <c r="L35" s="65"/>
      <c r="M35" s="61"/>
      <c r="N35" s="61"/>
      <c r="O35" s="61"/>
      <c r="P35" s="61"/>
      <c r="Q35" s="61"/>
      <c r="R35" s="61"/>
      <c r="S35" s="61"/>
      <c r="T35" s="61"/>
    </row>
    <row r="36" spans="1:20" ht="15" x14ac:dyDescent="0.25">
      <c r="A36" s="106"/>
      <c r="B36" s="106"/>
      <c r="C36" s="71" t="s">
        <v>127</v>
      </c>
      <c r="D36" s="21">
        <v>92</v>
      </c>
      <c r="E36" s="21">
        <v>14</v>
      </c>
      <c r="F36" s="21">
        <v>5</v>
      </c>
      <c r="G36" s="21">
        <v>12</v>
      </c>
      <c r="H36" s="21"/>
      <c r="I36" s="21">
        <v>102</v>
      </c>
      <c r="J36" s="72">
        <f t="shared" si="1"/>
        <v>225</v>
      </c>
      <c r="K36" s="62"/>
      <c r="L36" s="65"/>
      <c r="M36" s="61"/>
      <c r="N36" s="61"/>
      <c r="O36" s="61"/>
      <c r="P36" s="61"/>
      <c r="Q36" s="61"/>
      <c r="R36" s="61"/>
      <c r="S36" s="61"/>
      <c r="T36" s="61"/>
    </row>
    <row r="37" spans="1:20" ht="15" x14ac:dyDescent="0.25">
      <c r="A37" s="106"/>
      <c r="B37" s="106"/>
      <c r="C37" s="70" t="s">
        <v>114</v>
      </c>
      <c r="D37" s="73">
        <f t="shared" ref="D37:J37" si="31">D35-D36</f>
        <v>59</v>
      </c>
      <c r="E37" s="73">
        <f t="shared" si="31"/>
        <v>0</v>
      </c>
      <c r="F37" s="73">
        <f t="shared" si="31"/>
        <v>0</v>
      </c>
      <c r="G37" s="73">
        <f t="shared" si="31"/>
        <v>0</v>
      </c>
      <c r="H37" s="73">
        <f t="shared" si="31"/>
        <v>0</v>
      </c>
      <c r="I37" s="73">
        <f t="shared" si="31"/>
        <v>14</v>
      </c>
      <c r="J37" s="73">
        <f t="shared" si="31"/>
        <v>73</v>
      </c>
      <c r="K37" s="62"/>
      <c r="L37" s="65"/>
      <c r="M37" s="61"/>
      <c r="N37" s="61"/>
      <c r="O37" s="61"/>
      <c r="P37" s="61"/>
      <c r="Q37" s="61"/>
      <c r="R37" s="61"/>
      <c r="S37" s="61"/>
      <c r="T37" s="61"/>
    </row>
    <row r="38" spans="1:20" ht="15" x14ac:dyDescent="0.25">
      <c r="A38" s="106" t="s">
        <v>41</v>
      </c>
      <c r="B38" s="106" t="s">
        <v>164</v>
      </c>
      <c r="C38" s="69" t="s">
        <v>113</v>
      </c>
      <c r="D38" s="21">
        <v>192</v>
      </c>
      <c r="E38" s="21">
        <v>12</v>
      </c>
      <c r="F38" s="21">
        <v>2</v>
      </c>
      <c r="G38" s="21">
        <v>9</v>
      </c>
      <c r="H38" s="21"/>
      <c r="I38" s="21">
        <v>175</v>
      </c>
      <c r="J38" s="72">
        <f t="shared" si="1"/>
        <v>390</v>
      </c>
      <c r="K38" s="62"/>
      <c r="L38" s="65"/>
      <c r="M38" s="61"/>
      <c r="N38" s="61"/>
      <c r="O38" s="61"/>
      <c r="P38" s="61"/>
      <c r="Q38" s="61"/>
      <c r="R38" s="61"/>
      <c r="S38" s="61"/>
      <c r="T38" s="61"/>
    </row>
    <row r="39" spans="1:20" ht="15" x14ac:dyDescent="0.25">
      <c r="A39" s="106"/>
      <c r="B39" s="106"/>
      <c r="C39" s="71" t="s">
        <v>127</v>
      </c>
      <c r="D39" s="21">
        <v>150</v>
      </c>
      <c r="E39" s="21">
        <v>12</v>
      </c>
      <c r="F39" s="21">
        <v>2</v>
      </c>
      <c r="G39" s="21">
        <v>9</v>
      </c>
      <c r="H39" s="21"/>
      <c r="I39" s="21">
        <v>155</v>
      </c>
      <c r="J39" s="72">
        <f t="shared" si="1"/>
        <v>328</v>
      </c>
      <c r="K39" s="62"/>
      <c r="L39" s="65"/>
      <c r="M39" s="61"/>
      <c r="N39" s="61"/>
      <c r="O39" s="61"/>
      <c r="P39" s="61"/>
      <c r="Q39" s="61"/>
      <c r="R39" s="61"/>
      <c r="S39" s="61"/>
      <c r="T39" s="61"/>
    </row>
    <row r="40" spans="1:20" ht="15" x14ac:dyDescent="0.25">
      <c r="A40" s="106"/>
      <c r="B40" s="106"/>
      <c r="C40" s="70" t="s">
        <v>114</v>
      </c>
      <c r="D40" s="73">
        <f t="shared" ref="D40:J40" si="32">D38-D39</f>
        <v>42</v>
      </c>
      <c r="E40" s="73">
        <f t="shared" si="32"/>
        <v>0</v>
      </c>
      <c r="F40" s="73">
        <f t="shared" si="32"/>
        <v>0</v>
      </c>
      <c r="G40" s="73">
        <f t="shared" si="32"/>
        <v>0</v>
      </c>
      <c r="H40" s="73">
        <f t="shared" si="32"/>
        <v>0</v>
      </c>
      <c r="I40" s="73">
        <f t="shared" si="32"/>
        <v>20</v>
      </c>
      <c r="J40" s="73">
        <f t="shared" si="32"/>
        <v>62</v>
      </c>
      <c r="K40" s="62"/>
      <c r="L40" s="65"/>
      <c r="M40" s="61"/>
      <c r="N40" s="61"/>
      <c r="O40" s="61"/>
      <c r="P40" s="61"/>
      <c r="Q40" s="61"/>
      <c r="R40" s="61"/>
      <c r="S40" s="61"/>
      <c r="T40" s="61"/>
    </row>
    <row r="41" spans="1:20" ht="15" x14ac:dyDescent="0.25">
      <c r="A41" s="106"/>
      <c r="B41" s="106" t="s">
        <v>128</v>
      </c>
      <c r="C41" s="69" t="s">
        <v>113</v>
      </c>
      <c r="D41" s="21">
        <v>108</v>
      </c>
      <c r="E41" s="21">
        <v>11</v>
      </c>
      <c r="F41" s="21">
        <v>6</v>
      </c>
      <c r="G41" s="21">
        <v>5</v>
      </c>
      <c r="H41" s="21">
        <v>1</v>
      </c>
      <c r="I41" s="21">
        <v>90</v>
      </c>
      <c r="J41" s="72">
        <f t="shared" si="1"/>
        <v>221</v>
      </c>
      <c r="K41" s="62"/>
      <c r="L41" s="65"/>
      <c r="M41" s="61"/>
      <c r="N41" s="61"/>
      <c r="O41" s="61"/>
      <c r="P41" s="61"/>
      <c r="Q41" s="61"/>
      <c r="R41" s="61"/>
      <c r="S41" s="61"/>
      <c r="T41" s="61"/>
    </row>
    <row r="42" spans="1:20" ht="15" x14ac:dyDescent="0.25">
      <c r="A42" s="106"/>
      <c r="B42" s="106"/>
      <c r="C42" s="71" t="s">
        <v>127</v>
      </c>
      <c r="D42" s="21">
        <v>83</v>
      </c>
      <c r="E42" s="21">
        <v>11</v>
      </c>
      <c r="F42" s="21">
        <v>6</v>
      </c>
      <c r="G42" s="21">
        <v>5</v>
      </c>
      <c r="H42" s="21">
        <v>1</v>
      </c>
      <c r="I42" s="21">
        <v>81</v>
      </c>
      <c r="J42" s="72">
        <f t="shared" si="1"/>
        <v>187</v>
      </c>
      <c r="K42" s="62"/>
      <c r="L42" s="65"/>
      <c r="M42" s="61"/>
      <c r="N42" s="61"/>
      <c r="O42" s="61"/>
      <c r="P42" s="61"/>
      <c r="Q42" s="61"/>
      <c r="R42" s="61"/>
      <c r="S42" s="61"/>
      <c r="T42" s="61"/>
    </row>
    <row r="43" spans="1:20" ht="15" x14ac:dyDescent="0.25">
      <c r="A43" s="106"/>
      <c r="B43" s="106"/>
      <c r="C43" s="70" t="s">
        <v>114</v>
      </c>
      <c r="D43" s="73">
        <f t="shared" ref="D43:J43" si="33">D41-D42</f>
        <v>25</v>
      </c>
      <c r="E43" s="73">
        <f t="shared" si="33"/>
        <v>0</v>
      </c>
      <c r="F43" s="73">
        <f t="shared" si="33"/>
        <v>0</v>
      </c>
      <c r="G43" s="73">
        <f t="shared" si="33"/>
        <v>0</v>
      </c>
      <c r="H43" s="73">
        <f t="shared" si="33"/>
        <v>0</v>
      </c>
      <c r="I43" s="73">
        <f t="shared" si="33"/>
        <v>9</v>
      </c>
      <c r="J43" s="73">
        <f t="shared" si="33"/>
        <v>34</v>
      </c>
      <c r="K43" s="62"/>
      <c r="L43" s="65"/>
      <c r="M43" s="61"/>
      <c r="N43" s="61"/>
      <c r="O43" s="61"/>
      <c r="P43" s="61"/>
      <c r="Q43" s="61"/>
      <c r="R43" s="61"/>
      <c r="S43" s="61"/>
      <c r="T43" s="61"/>
    </row>
    <row r="44" spans="1:20" ht="15" x14ac:dyDescent="0.25">
      <c r="A44" s="106" t="s">
        <v>42</v>
      </c>
      <c r="B44" s="106" t="s">
        <v>164</v>
      </c>
      <c r="C44" s="69" t="s">
        <v>113</v>
      </c>
      <c r="D44" s="21">
        <v>213</v>
      </c>
      <c r="E44" s="21">
        <v>15</v>
      </c>
      <c r="F44" s="21">
        <v>3</v>
      </c>
      <c r="G44" s="21">
        <v>9</v>
      </c>
      <c r="H44" s="21"/>
      <c r="I44" s="21">
        <v>134</v>
      </c>
      <c r="J44" s="72">
        <f t="shared" si="1"/>
        <v>374</v>
      </c>
      <c r="K44" s="62"/>
      <c r="L44" s="65"/>
      <c r="M44" s="61"/>
      <c r="N44" s="61"/>
      <c r="O44" s="61"/>
      <c r="P44" s="61"/>
      <c r="Q44" s="61"/>
      <c r="R44" s="61"/>
      <c r="S44" s="61"/>
      <c r="T44" s="61"/>
    </row>
    <row r="45" spans="1:20" ht="15" x14ac:dyDescent="0.25">
      <c r="A45" s="106"/>
      <c r="B45" s="106"/>
      <c r="C45" s="71" t="s">
        <v>127</v>
      </c>
      <c r="D45" s="21">
        <v>147</v>
      </c>
      <c r="E45" s="21">
        <v>15</v>
      </c>
      <c r="F45" s="21">
        <v>3</v>
      </c>
      <c r="G45" s="21">
        <v>9</v>
      </c>
      <c r="H45" s="21"/>
      <c r="I45" s="21">
        <v>117</v>
      </c>
      <c r="J45" s="72">
        <f t="shared" si="1"/>
        <v>291</v>
      </c>
      <c r="K45" s="62"/>
      <c r="L45" s="65"/>
      <c r="M45" s="61"/>
      <c r="N45" s="61"/>
      <c r="O45" s="61"/>
      <c r="P45" s="61"/>
      <c r="Q45" s="61"/>
      <c r="R45" s="61"/>
      <c r="S45" s="61"/>
      <c r="T45" s="61"/>
    </row>
    <row r="46" spans="1:20" ht="15" x14ac:dyDescent="0.25">
      <c r="A46" s="106"/>
      <c r="B46" s="106"/>
      <c r="C46" s="70" t="s">
        <v>114</v>
      </c>
      <c r="D46" s="73">
        <f t="shared" ref="D46:J46" si="34">D44-D45</f>
        <v>66</v>
      </c>
      <c r="E46" s="73">
        <f t="shared" si="34"/>
        <v>0</v>
      </c>
      <c r="F46" s="73">
        <f t="shared" si="34"/>
        <v>0</v>
      </c>
      <c r="G46" s="73">
        <f t="shared" si="34"/>
        <v>0</v>
      </c>
      <c r="H46" s="73">
        <f t="shared" si="34"/>
        <v>0</v>
      </c>
      <c r="I46" s="73">
        <f t="shared" si="34"/>
        <v>17</v>
      </c>
      <c r="J46" s="73">
        <f t="shared" si="34"/>
        <v>83</v>
      </c>
      <c r="K46" s="62"/>
      <c r="L46" s="62"/>
      <c r="M46" s="61"/>
      <c r="N46" s="61"/>
      <c r="O46" s="61"/>
      <c r="P46" s="61"/>
      <c r="Q46" s="61"/>
      <c r="R46" s="61"/>
      <c r="S46" s="61"/>
      <c r="T46" s="61"/>
    </row>
    <row r="47" spans="1:20" ht="15" x14ac:dyDescent="0.25">
      <c r="A47" s="106"/>
      <c r="B47" s="106" t="s">
        <v>128</v>
      </c>
      <c r="C47" s="69" t="s">
        <v>113</v>
      </c>
      <c r="D47" s="21">
        <v>115</v>
      </c>
      <c r="E47" s="21">
        <v>10</v>
      </c>
      <c r="F47" s="21">
        <v>3</v>
      </c>
      <c r="G47" s="21">
        <v>6</v>
      </c>
      <c r="H47" s="21"/>
      <c r="I47" s="21">
        <v>69</v>
      </c>
      <c r="J47" s="72">
        <f t="shared" si="1"/>
        <v>203</v>
      </c>
      <c r="K47" s="62"/>
      <c r="L47" s="62"/>
      <c r="M47" s="61"/>
      <c r="N47" s="61"/>
      <c r="O47" s="61"/>
      <c r="P47" s="61"/>
      <c r="Q47" s="61"/>
      <c r="R47" s="61"/>
      <c r="S47" s="61"/>
      <c r="T47" s="61"/>
    </row>
    <row r="48" spans="1:20" ht="15" x14ac:dyDescent="0.25">
      <c r="A48" s="106"/>
      <c r="B48" s="106"/>
      <c r="C48" s="71" t="s">
        <v>127</v>
      </c>
      <c r="D48" s="21">
        <v>76</v>
      </c>
      <c r="E48" s="21">
        <v>10</v>
      </c>
      <c r="F48" s="21">
        <v>3</v>
      </c>
      <c r="G48" s="21">
        <v>6</v>
      </c>
      <c r="H48" s="21"/>
      <c r="I48" s="21">
        <v>66</v>
      </c>
      <c r="J48" s="72">
        <f t="shared" si="1"/>
        <v>161</v>
      </c>
      <c r="K48" s="62"/>
      <c r="L48" s="62"/>
      <c r="M48" s="61"/>
      <c r="N48" s="61"/>
      <c r="O48" s="61"/>
      <c r="P48" s="61"/>
      <c r="Q48" s="61"/>
      <c r="R48" s="61"/>
      <c r="S48" s="61"/>
      <c r="T48" s="61"/>
    </row>
    <row r="49" spans="1:20" x14ac:dyDescent="0.2">
      <c r="A49" s="106"/>
      <c r="B49" s="106"/>
      <c r="C49" s="70" t="s">
        <v>114</v>
      </c>
      <c r="D49" s="73">
        <f t="shared" ref="D49:J49" si="35">D47-D48</f>
        <v>39</v>
      </c>
      <c r="E49" s="73">
        <f t="shared" si="35"/>
        <v>0</v>
      </c>
      <c r="F49" s="73">
        <f t="shared" si="35"/>
        <v>0</v>
      </c>
      <c r="G49" s="73">
        <f t="shared" si="35"/>
        <v>0</v>
      </c>
      <c r="H49" s="73">
        <f t="shared" si="35"/>
        <v>0</v>
      </c>
      <c r="I49" s="73">
        <f t="shared" si="35"/>
        <v>3</v>
      </c>
      <c r="J49" s="73">
        <f t="shared" si="35"/>
        <v>42</v>
      </c>
      <c r="K49" s="61"/>
      <c r="L49" s="61"/>
      <c r="M49" s="61"/>
      <c r="N49" s="61"/>
      <c r="O49" s="61"/>
      <c r="P49" s="61"/>
      <c r="Q49" s="61"/>
      <c r="R49" s="61"/>
      <c r="S49" s="61"/>
      <c r="T49" s="61"/>
    </row>
    <row r="50" spans="1:20" x14ac:dyDescent="0.2">
      <c r="A50" s="106" t="s">
        <v>43</v>
      </c>
      <c r="B50" s="106" t="s">
        <v>164</v>
      </c>
      <c r="C50" s="69" t="s">
        <v>113</v>
      </c>
      <c r="D50" s="21">
        <v>163</v>
      </c>
      <c r="E50" s="21">
        <v>19</v>
      </c>
      <c r="F50" s="21">
        <v>1</v>
      </c>
      <c r="G50" s="21">
        <v>6</v>
      </c>
      <c r="H50" s="21"/>
      <c r="I50" s="21">
        <v>96</v>
      </c>
      <c r="J50" s="72">
        <f t="shared" si="1"/>
        <v>285</v>
      </c>
      <c r="K50" s="61"/>
      <c r="L50" s="61"/>
      <c r="M50" s="61"/>
      <c r="N50" s="61"/>
      <c r="O50" s="61"/>
      <c r="P50" s="61"/>
      <c r="Q50" s="61"/>
      <c r="R50" s="61"/>
      <c r="S50" s="61"/>
      <c r="T50" s="61"/>
    </row>
    <row r="51" spans="1:20" x14ac:dyDescent="0.2">
      <c r="A51" s="106"/>
      <c r="B51" s="106"/>
      <c r="C51" s="71" t="s">
        <v>127</v>
      </c>
      <c r="D51" s="21">
        <v>107</v>
      </c>
      <c r="E51" s="21">
        <v>19</v>
      </c>
      <c r="F51" s="21">
        <v>1</v>
      </c>
      <c r="G51" s="21">
        <v>6</v>
      </c>
      <c r="H51" s="21"/>
      <c r="I51" s="21">
        <v>90</v>
      </c>
      <c r="J51" s="72">
        <f t="shared" si="1"/>
        <v>223</v>
      </c>
      <c r="K51" s="61"/>
      <c r="L51" s="61"/>
      <c r="M51" s="61"/>
      <c r="N51" s="61"/>
      <c r="O51" s="61"/>
      <c r="P51" s="61"/>
      <c r="Q51" s="61"/>
      <c r="R51" s="61"/>
      <c r="S51" s="61"/>
      <c r="T51" s="61"/>
    </row>
    <row r="52" spans="1:20" x14ac:dyDescent="0.2">
      <c r="A52" s="106"/>
      <c r="B52" s="106"/>
      <c r="C52" s="70" t="s">
        <v>114</v>
      </c>
      <c r="D52" s="73">
        <f t="shared" ref="D52:J52" si="36">D50-D51</f>
        <v>56</v>
      </c>
      <c r="E52" s="73">
        <f t="shared" si="36"/>
        <v>0</v>
      </c>
      <c r="F52" s="73">
        <f t="shared" si="36"/>
        <v>0</v>
      </c>
      <c r="G52" s="73">
        <f t="shared" si="36"/>
        <v>0</v>
      </c>
      <c r="H52" s="73">
        <f t="shared" si="36"/>
        <v>0</v>
      </c>
      <c r="I52" s="73">
        <f t="shared" si="36"/>
        <v>6</v>
      </c>
      <c r="J52" s="73">
        <f t="shared" si="36"/>
        <v>62</v>
      </c>
      <c r="K52" s="61"/>
      <c r="L52" s="61"/>
      <c r="M52" s="61"/>
      <c r="N52" s="61"/>
      <c r="O52" s="61"/>
      <c r="P52" s="61"/>
      <c r="Q52" s="61"/>
      <c r="R52" s="61"/>
      <c r="S52" s="61"/>
      <c r="T52" s="61"/>
    </row>
    <row r="53" spans="1:20" x14ac:dyDescent="0.2">
      <c r="A53" s="106"/>
      <c r="B53" s="106" t="s">
        <v>128</v>
      </c>
      <c r="C53" s="69" t="s">
        <v>113</v>
      </c>
      <c r="D53" s="21">
        <v>80</v>
      </c>
      <c r="E53" s="21">
        <v>3</v>
      </c>
      <c r="F53" s="21">
        <v>4</v>
      </c>
      <c r="G53" s="21">
        <v>3</v>
      </c>
      <c r="H53" s="21"/>
      <c r="I53" s="21">
        <v>34</v>
      </c>
      <c r="J53" s="72">
        <f t="shared" si="1"/>
        <v>124</v>
      </c>
      <c r="K53" s="61"/>
      <c r="L53" s="61"/>
      <c r="M53" s="61"/>
      <c r="N53" s="61"/>
      <c r="O53" s="61"/>
      <c r="P53" s="61"/>
      <c r="Q53" s="61"/>
      <c r="R53" s="61"/>
      <c r="S53" s="61"/>
      <c r="T53" s="61"/>
    </row>
    <row r="54" spans="1:20" x14ac:dyDescent="0.2">
      <c r="A54" s="106"/>
      <c r="B54" s="106"/>
      <c r="C54" s="71" t="s">
        <v>127</v>
      </c>
      <c r="D54" s="21">
        <v>47</v>
      </c>
      <c r="E54" s="21">
        <v>3</v>
      </c>
      <c r="F54" s="21">
        <v>4</v>
      </c>
      <c r="G54" s="21">
        <v>3</v>
      </c>
      <c r="H54" s="21"/>
      <c r="I54" s="21">
        <v>33</v>
      </c>
      <c r="J54" s="72">
        <f t="shared" si="1"/>
        <v>90</v>
      </c>
      <c r="K54" s="61"/>
      <c r="L54" s="61"/>
      <c r="M54" s="61"/>
      <c r="N54" s="61"/>
      <c r="O54" s="61"/>
      <c r="P54" s="61"/>
      <c r="Q54" s="61"/>
      <c r="R54" s="61"/>
      <c r="S54" s="61"/>
      <c r="T54" s="61"/>
    </row>
    <row r="55" spans="1:20" x14ac:dyDescent="0.2">
      <c r="A55" s="106"/>
      <c r="B55" s="106"/>
      <c r="C55" s="70" t="s">
        <v>114</v>
      </c>
      <c r="D55" s="73">
        <f t="shared" ref="D55:J55" si="37">D53-D54</f>
        <v>33</v>
      </c>
      <c r="E55" s="73">
        <f t="shared" si="37"/>
        <v>0</v>
      </c>
      <c r="F55" s="73">
        <f t="shared" si="37"/>
        <v>0</v>
      </c>
      <c r="G55" s="73">
        <f t="shared" si="37"/>
        <v>0</v>
      </c>
      <c r="H55" s="73">
        <f t="shared" si="37"/>
        <v>0</v>
      </c>
      <c r="I55" s="73">
        <f t="shared" si="37"/>
        <v>1</v>
      </c>
      <c r="J55" s="73">
        <f t="shared" si="37"/>
        <v>34</v>
      </c>
      <c r="K55" s="61"/>
      <c r="L55" s="61"/>
      <c r="M55" s="61"/>
      <c r="N55" s="61"/>
      <c r="O55" s="61"/>
      <c r="P55" s="61"/>
      <c r="Q55" s="61"/>
      <c r="R55" s="61"/>
      <c r="S55" s="61"/>
      <c r="T55" s="61"/>
    </row>
    <row r="56" spans="1:20" x14ac:dyDescent="0.2">
      <c r="A56" s="106" t="s">
        <v>109</v>
      </c>
      <c r="B56" s="106" t="s">
        <v>164</v>
      </c>
      <c r="C56" s="69" t="s">
        <v>113</v>
      </c>
      <c r="D56" s="21">
        <v>86</v>
      </c>
      <c r="E56" s="21">
        <v>6</v>
      </c>
      <c r="F56" s="21">
        <v>2</v>
      </c>
      <c r="G56" s="21">
        <v>3</v>
      </c>
      <c r="H56" s="21"/>
      <c r="I56" s="21">
        <v>47</v>
      </c>
      <c r="J56" s="72">
        <f t="shared" si="1"/>
        <v>144</v>
      </c>
      <c r="K56" s="61"/>
      <c r="L56" s="61"/>
      <c r="M56" s="61"/>
      <c r="N56" s="61"/>
      <c r="O56" s="61"/>
      <c r="P56" s="61"/>
      <c r="Q56" s="61"/>
      <c r="R56" s="61"/>
      <c r="S56" s="61"/>
      <c r="T56" s="61"/>
    </row>
    <row r="57" spans="1:20" x14ac:dyDescent="0.2">
      <c r="A57" s="106"/>
      <c r="B57" s="106"/>
      <c r="C57" s="71" t="s">
        <v>127</v>
      </c>
      <c r="D57" s="21">
        <v>70</v>
      </c>
      <c r="E57" s="21">
        <v>6</v>
      </c>
      <c r="F57" s="21">
        <v>2</v>
      </c>
      <c r="G57" s="21">
        <v>3</v>
      </c>
      <c r="H57" s="21"/>
      <c r="I57" s="21">
        <v>40</v>
      </c>
      <c r="J57" s="72">
        <f t="shared" si="1"/>
        <v>121</v>
      </c>
      <c r="K57" s="61"/>
      <c r="L57" s="61"/>
      <c r="M57" s="61"/>
      <c r="N57" s="61"/>
      <c r="O57" s="61"/>
      <c r="P57" s="61"/>
      <c r="Q57" s="61"/>
      <c r="R57" s="61"/>
      <c r="S57" s="61"/>
      <c r="T57" s="61"/>
    </row>
    <row r="58" spans="1:20" x14ac:dyDescent="0.2">
      <c r="A58" s="106"/>
      <c r="B58" s="106"/>
      <c r="C58" s="70" t="s">
        <v>114</v>
      </c>
      <c r="D58" s="73">
        <f t="shared" ref="D58:J58" si="38">D56-D57</f>
        <v>16</v>
      </c>
      <c r="E58" s="73">
        <f t="shared" si="38"/>
        <v>0</v>
      </c>
      <c r="F58" s="73">
        <f t="shared" si="38"/>
        <v>0</v>
      </c>
      <c r="G58" s="73">
        <f t="shared" si="38"/>
        <v>0</v>
      </c>
      <c r="H58" s="73">
        <f t="shared" si="38"/>
        <v>0</v>
      </c>
      <c r="I58" s="73">
        <f t="shared" si="38"/>
        <v>7</v>
      </c>
      <c r="J58" s="73">
        <f t="shared" si="38"/>
        <v>23</v>
      </c>
      <c r="K58" s="61"/>
      <c r="L58" s="61"/>
      <c r="M58" s="61"/>
      <c r="N58" s="61"/>
      <c r="O58" s="61"/>
      <c r="P58" s="61"/>
      <c r="Q58" s="61"/>
      <c r="R58" s="61"/>
      <c r="S58" s="61"/>
      <c r="T58" s="61"/>
    </row>
    <row r="59" spans="1:20" x14ac:dyDescent="0.2">
      <c r="A59" s="106"/>
      <c r="B59" s="106" t="s">
        <v>128</v>
      </c>
      <c r="C59" s="69" t="s">
        <v>113</v>
      </c>
      <c r="D59" s="21">
        <v>36</v>
      </c>
      <c r="E59" s="21">
        <v>1</v>
      </c>
      <c r="F59" s="21"/>
      <c r="G59" s="21">
        <v>5</v>
      </c>
      <c r="H59" s="21"/>
      <c r="I59" s="21">
        <v>24</v>
      </c>
      <c r="J59" s="72">
        <f t="shared" si="1"/>
        <v>66</v>
      </c>
      <c r="K59" s="61"/>
      <c r="L59" s="61"/>
      <c r="M59" s="61"/>
      <c r="N59" s="61"/>
      <c r="O59" s="61"/>
      <c r="P59" s="61"/>
      <c r="Q59" s="61"/>
      <c r="R59" s="61"/>
      <c r="S59" s="61"/>
      <c r="T59" s="61"/>
    </row>
    <row r="60" spans="1:20" x14ac:dyDescent="0.2">
      <c r="A60" s="106"/>
      <c r="B60" s="106"/>
      <c r="C60" s="71" t="s">
        <v>127</v>
      </c>
      <c r="D60" s="21">
        <v>26</v>
      </c>
      <c r="E60" s="21">
        <v>1</v>
      </c>
      <c r="F60" s="21"/>
      <c r="G60" s="21">
        <v>5</v>
      </c>
      <c r="H60" s="21"/>
      <c r="I60" s="21">
        <v>19</v>
      </c>
      <c r="J60" s="72">
        <f t="shared" si="1"/>
        <v>51</v>
      </c>
      <c r="K60" s="61"/>
      <c r="L60" s="61"/>
      <c r="M60" s="61"/>
      <c r="N60" s="61"/>
      <c r="O60" s="61"/>
      <c r="P60" s="61"/>
      <c r="Q60" s="61"/>
      <c r="R60" s="61"/>
      <c r="S60" s="61"/>
      <c r="T60" s="61"/>
    </row>
    <row r="61" spans="1:20" x14ac:dyDescent="0.2">
      <c r="A61" s="106"/>
      <c r="B61" s="106"/>
      <c r="C61" s="70" t="s">
        <v>114</v>
      </c>
      <c r="D61" s="73">
        <f t="shared" ref="D61:J61" si="39">D59-D60</f>
        <v>10</v>
      </c>
      <c r="E61" s="73">
        <f t="shared" si="39"/>
        <v>0</v>
      </c>
      <c r="F61" s="73">
        <f t="shared" si="39"/>
        <v>0</v>
      </c>
      <c r="G61" s="73">
        <f t="shared" si="39"/>
        <v>0</v>
      </c>
      <c r="H61" s="73">
        <f t="shared" si="39"/>
        <v>0</v>
      </c>
      <c r="I61" s="73">
        <f t="shared" si="39"/>
        <v>5</v>
      </c>
      <c r="J61" s="73">
        <f t="shared" si="39"/>
        <v>15</v>
      </c>
      <c r="K61" s="61"/>
      <c r="L61" s="61"/>
      <c r="M61" s="61"/>
      <c r="N61" s="61"/>
      <c r="O61" s="61"/>
      <c r="P61" s="61"/>
      <c r="Q61" s="61"/>
      <c r="R61" s="61"/>
      <c r="S61" s="61"/>
      <c r="T61" s="61"/>
    </row>
    <row r="62" spans="1:20" x14ac:dyDescent="0.2">
      <c r="A62" s="106" t="s">
        <v>45</v>
      </c>
      <c r="B62" s="106" t="s">
        <v>164</v>
      </c>
      <c r="C62" s="69" t="s">
        <v>113</v>
      </c>
      <c r="D62" s="21">
        <v>52</v>
      </c>
      <c r="E62" s="21">
        <v>2</v>
      </c>
      <c r="F62" s="21">
        <v>1</v>
      </c>
      <c r="G62" s="21">
        <v>1</v>
      </c>
      <c r="H62" s="21">
        <v>1</v>
      </c>
      <c r="I62" s="21">
        <v>20</v>
      </c>
      <c r="J62" s="72">
        <f t="shared" si="1"/>
        <v>77</v>
      </c>
      <c r="K62" s="61"/>
      <c r="L62" s="61"/>
      <c r="M62" s="61"/>
      <c r="N62" s="61"/>
      <c r="O62" s="61"/>
      <c r="P62" s="61"/>
      <c r="Q62" s="61"/>
      <c r="R62" s="61"/>
      <c r="S62" s="61"/>
      <c r="T62" s="61"/>
    </row>
    <row r="63" spans="1:20" x14ac:dyDescent="0.2">
      <c r="A63" s="106"/>
      <c r="B63" s="106"/>
      <c r="C63" s="71" t="s">
        <v>127</v>
      </c>
      <c r="D63" s="21">
        <v>38</v>
      </c>
      <c r="E63" s="21">
        <v>2</v>
      </c>
      <c r="F63" s="21">
        <v>1</v>
      </c>
      <c r="G63" s="21">
        <v>1</v>
      </c>
      <c r="H63" s="21">
        <v>1</v>
      </c>
      <c r="I63" s="21">
        <v>20</v>
      </c>
      <c r="J63" s="72">
        <f t="shared" si="1"/>
        <v>63</v>
      </c>
      <c r="K63" s="61"/>
      <c r="L63" s="61"/>
      <c r="M63" s="61"/>
      <c r="N63" s="61"/>
      <c r="O63" s="61"/>
      <c r="P63" s="61"/>
      <c r="Q63" s="61"/>
      <c r="R63" s="61"/>
      <c r="S63" s="61"/>
      <c r="T63" s="61"/>
    </row>
    <row r="64" spans="1:20" x14ac:dyDescent="0.2">
      <c r="A64" s="106"/>
      <c r="B64" s="106"/>
      <c r="C64" s="70" t="s">
        <v>114</v>
      </c>
      <c r="D64" s="73">
        <f t="shared" ref="D64:J64" si="40">D62-D63</f>
        <v>14</v>
      </c>
      <c r="E64" s="73">
        <f t="shared" si="40"/>
        <v>0</v>
      </c>
      <c r="F64" s="73">
        <f t="shared" si="40"/>
        <v>0</v>
      </c>
      <c r="G64" s="73">
        <f t="shared" si="40"/>
        <v>0</v>
      </c>
      <c r="H64" s="73">
        <f t="shared" si="40"/>
        <v>0</v>
      </c>
      <c r="I64" s="73">
        <f t="shared" si="40"/>
        <v>0</v>
      </c>
      <c r="J64" s="73">
        <f t="shared" si="40"/>
        <v>14</v>
      </c>
      <c r="K64" s="61"/>
      <c r="L64" s="61"/>
      <c r="M64" s="61"/>
      <c r="N64" s="61"/>
      <c r="O64" s="61"/>
      <c r="P64" s="61"/>
      <c r="Q64" s="61"/>
      <c r="R64" s="61"/>
      <c r="S64" s="61"/>
      <c r="T64" s="61"/>
    </row>
    <row r="65" spans="1:20" x14ac:dyDescent="0.2">
      <c r="A65" s="106"/>
      <c r="B65" s="106" t="s">
        <v>128</v>
      </c>
      <c r="C65" s="69" t="s">
        <v>113</v>
      </c>
      <c r="D65" s="21">
        <v>30</v>
      </c>
      <c r="E65" s="21">
        <v>1</v>
      </c>
      <c r="F65" s="21"/>
      <c r="G65" s="21">
        <v>2</v>
      </c>
      <c r="H65" s="21">
        <v>1</v>
      </c>
      <c r="I65" s="21">
        <v>10</v>
      </c>
      <c r="J65" s="72">
        <f t="shared" si="1"/>
        <v>44</v>
      </c>
      <c r="K65" s="61"/>
      <c r="L65" s="61"/>
      <c r="M65" s="61"/>
      <c r="N65" s="61"/>
      <c r="O65" s="61"/>
      <c r="P65" s="61"/>
      <c r="Q65" s="61"/>
      <c r="R65" s="61"/>
      <c r="S65" s="61"/>
      <c r="T65" s="61"/>
    </row>
    <row r="66" spans="1:20" x14ac:dyDescent="0.2">
      <c r="A66" s="106"/>
      <c r="B66" s="106"/>
      <c r="C66" s="71" t="s">
        <v>127</v>
      </c>
      <c r="D66" s="21">
        <v>13</v>
      </c>
      <c r="E66" s="21">
        <v>1</v>
      </c>
      <c r="F66" s="21"/>
      <c r="G66" s="21">
        <v>2</v>
      </c>
      <c r="H66" s="21">
        <v>1</v>
      </c>
      <c r="I66" s="21">
        <v>10</v>
      </c>
      <c r="J66" s="72">
        <f t="shared" si="1"/>
        <v>27</v>
      </c>
      <c r="K66" s="61"/>
      <c r="L66" s="61"/>
      <c r="M66" s="61"/>
      <c r="N66" s="61"/>
      <c r="O66" s="61"/>
      <c r="P66" s="61"/>
      <c r="Q66" s="61"/>
      <c r="R66" s="61"/>
      <c r="S66" s="61"/>
      <c r="T66" s="61"/>
    </row>
    <row r="67" spans="1:20" x14ac:dyDescent="0.2">
      <c r="A67" s="106"/>
      <c r="B67" s="106"/>
      <c r="C67" s="70" t="s">
        <v>114</v>
      </c>
      <c r="D67" s="73">
        <f t="shared" ref="D67:J67" si="41">D65-D66</f>
        <v>17</v>
      </c>
      <c r="E67" s="73">
        <f t="shared" si="41"/>
        <v>0</v>
      </c>
      <c r="F67" s="73">
        <f t="shared" si="41"/>
        <v>0</v>
      </c>
      <c r="G67" s="73">
        <f t="shared" si="41"/>
        <v>0</v>
      </c>
      <c r="H67" s="73">
        <f t="shared" si="41"/>
        <v>0</v>
      </c>
      <c r="I67" s="73">
        <f t="shared" si="41"/>
        <v>0</v>
      </c>
      <c r="J67" s="73">
        <f t="shared" si="41"/>
        <v>17</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145</v>
      </c>
    </row>
    <row r="2" spans="1:12" ht="15.75" x14ac:dyDescent="0.25">
      <c r="A2" s="12"/>
    </row>
    <row r="3" spans="1:12" ht="15" x14ac:dyDescent="0.25">
      <c r="A3" s="104" t="s">
        <v>205</v>
      </c>
      <c r="B3" s="104"/>
      <c r="C3" s="104"/>
      <c r="D3" s="104"/>
      <c r="E3" s="104"/>
      <c r="F3" s="104"/>
      <c r="G3" s="104"/>
      <c r="H3" s="104"/>
      <c r="I3" s="104"/>
      <c r="J3" s="104"/>
      <c r="K3" s="104"/>
      <c r="L3" s="104"/>
    </row>
    <row r="4" spans="1:12" ht="15.75" x14ac:dyDescent="0.25">
      <c r="A4" s="12"/>
    </row>
    <row r="6" spans="1:12" x14ac:dyDescent="0.2">
      <c r="A6" s="102" t="s">
        <v>172</v>
      </c>
      <c r="B6" s="106" t="s">
        <v>144</v>
      </c>
      <c r="C6" s="106"/>
      <c r="D6" s="106"/>
      <c r="E6" s="106"/>
    </row>
    <row r="7" spans="1:12" x14ac:dyDescent="0.2">
      <c r="A7" s="125"/>
      <c r="B7" s="105" t="s">
        <v>206</v>
      </c>
      <c r="C7" s="105"/>
      <c r="D7" s="105" t="s">
        <v>134</v>
      </c>
      <c r="E7" s="105"/>
      <c r="F7" s="92"/>
      <c r="G7" s="65"/>
      <c r="H7" s="65"/>
      <c r="I7" s="65"/>
    </row>
    <row r="8" spans="1:12" x14ac:dyDescent="0.2">
      <c r="A8" s="103"/>
      <c r="B8" s="10" t="s">
        <v>135</v>
      </c>
      <c r="C8" s="10" t="s">
        <v>136</v>
      </c>
      <c r="D8" s="10" t="s">
        <v>135</v>
      </c>
      <c r="E8" s="10" t="s">
        <v>136</v>
      </c>
      <c r="F8" s="92"/>
      <c r="G8" s="87"/>
      <c r="H8" s="87"/>
      <c r="I8" s="87"/>
    </row>
    <row r="9" spans="1:12" s="61" customFormat="1" ht="25.5" x14ac:dyDescent="0.2">
      <c r="A9" s="85" t="s">
        <v>204</v>
      </c>
      <c r="B9" s="6">
        <v>22</v>
      </c>
      <c r="C9" s="19">
        <v>2990622.12</v>
      </c>
      <c r="D9" s="80">
        <v>38</v>
      </c>
      <c r="E9" s="19">
        <v>3527848.12</v>
      </c>
      <c r="F9" s="92"/>
      <c r="G9" s="87"/>
      <c r="H9" s="87"/>
      <c r="I9" s="87"/>
    </row>
    <row r="10" spans="1:12" x14ac:dyDescent="0.2">
      <c r="A10" s="7" t="s">
        <v>5</v>
      </c>
      <c r="B10" s="18">
        <f>SUM(B9:B9)</f>
        <v>22</v>
      </c>
      <c r="C10" s="20">
        <f>SUM(C9:C9)</f>
        <v>2990622.12</v>
      </c>
      <c r="D10" s="18">
        <f>SUM(D9:D9)</f>
        <v>38</v>
      </c>
      <c r="E10" s="20">
        <f>SUM(E9:E9)</f>
        <v>3527848.12</v>
      </c>
      <c r="F10" s="92"/>
      <c r="G10" s="65"/>
      <c r="H10" s="65"/>
      <c r="I10" s="65"/>
    </row>
    <row r="11" spans="1:12" x14ac:dyDescent="0.2">
      <c r="B11" s="89"/>
      <c r="F11" s="87"/>
      <c r="G11" s="87"/>
      <c r="H11" s="87"/>
      <c r="I11" s="87"/>
    </row>
    <row r="12" spans="1:12" ht="12.75" customHeight="1" x14ac:dyDescent="0.2">
      <c r="A12" s="120" t="s">
        <v>275</v>
      </c>
      <c r="B12" s="120"/>
      <c r="C12" s="120"/>
      <c r="D12" s="120"/>
      <c r="E12" s="120"/>
      <c r="F12" s="120"/>
      <c r="G12" s="120"/>
      <c r="H12" s="120"/>
      <c r="I12" s="120"/>
      <c r="J12" s="120"/>
      <c r="K12" s="89"/>
    </row>
    <row r="13" spans="1:12" x14ac:dyDescent="0.2">
      <c r="A13" s="120"/>
      <c r="B13" s="120"/>
      <c r="C13" s="120"/>
      <c r="D13" s="120"/>
      <c r="E13" s="120"/>
      <c r="F13" s="120"/>
      <c r="G13" s="120"/>
      <c r="H13" s="120"/>
      <c r="I13" s="120"/>
      <c r="J13" s="120"/>
      <c r="K13" s="89"/>
    </row>
    <row r="14" spans="1:12" x14ac:dyDescent="0.2">
      <c r="B14" s="89"/>
    </row>
    <row r="16" spans="1:12" ht="15" customHeight="1" x14ac:dyDescent="0.25">
      <c r="A16" s="104" t="s">
        <v>276</v>
      </c>
      <c r="B16" s="104"/>
      <c r="C16" s="104"/>
      <c r="D16" s="104"/>
      <c r="E16" s="104"/>
      <c r="F16" s="104"/>
      <c r="G16" s="104"/>
      <c r="H16" s="104"/>
      <c r="I16" s="104"/>
      <c r="J16" s="104"/>
      <c r="K16" s="104"/>
    </row>
    <row r="17" spans="1:22" ht="12.75" customHeight="1" x14ac:dyDescent="0.25">
      <c r="A17" s="45"/>
      <c r="B17" s="45"/>
      <c r="C17" s="45"/>
      <c r="D17" s="45"/>
      <c r="E17" s="45"/>
      <c r="F17" s="45"/>
      <c r="G17" s="45"/>
      <c r="H17" s="45"/>
      <c r="I17" s="45"/>
      <c r="J17" s="45"/>
    </row>
    <row r="18" spans="1:22" ht="15" x14ac:dyDescent="0.25">
      <c r="B18" s="88"/>
    </row>
    <row r="20" spans="1:22" x14ac:dyDescent="0.2">
      <c r="A20" s="122" t="s">
        <v>143</v>
      </c>
      <c r="B20" s="123"/>
      <c r="C20" s="123"/>
      <c r="D20" s="123"/>
      <c r="E20" s="123"/>
      <c r="F20" s="123"/>
      <c r="G20" s="123"/>
      <c r="H20" s="123"/>
      <c r="I20" s="123"/>
      <c r="J20" s="124"/>
    </row>
    <row r="21" spans="1:22" x14ac:dyDescent="0.2">
      <c r="A21" s="6"/>
      <c r="B21" s="90"/>
      <c r="C21" s="7" t="s">
        <v>33</v>
      </c>
      <c r="D21" s="7" t="s">
        <v>34</v>
      </c>
      <c r="E21" s="7" t="s">
        <v>138</v>
      </c>
      <c r="F21" s="7" t="s">
        <v>139</v>
      </c>
      <c r="G21" s="7" t="s">
        <v>140</v>
      </c>
      <c r="H21" s="7" t="s">
        <v>141</v>
      </c>
      <c r="I21" s="7" t="s">
        <v>142</v>
      </c>
      <c r="J21" s="7" t="s">
        <v>35</v>
      </c>
    </row>
    <row r="22" spans="1:22" x14ac:dyDescent="0.2">
      <c r="A22" s="121" t="s">
        <v>206</v>
      </c>
      <c r="B22" s="15" t="s">
        <v>137</v>
      </c>
      <c r="C22" s="6">
        <v>0</v>
      </c>
      <c r="D22" s="6">
        <v>1</v>
      </c>
      <c r="E22" s="6">
        <v>2</v>
      </c>
      <c r="F22" s="6">
        <v>6</v>
      </c>
      <c r="G22" s="6">
        <v>6</v>
      </c>
      <c r="H22" s="6">
        <v>1</v>
      </c>
      <c r="I22" s="6">
        <v>1</v>
      </c>
      <c r="J22" s="6">
        <v>5</v>
      </c>
    </row>
    <row r="23" spans="1:22" x14ac:dyDescent="0.2">
      <c r="A23" s="121"/>
      <c r="B23" s="15" t="s">
        <v>136</v>
      </c>
      <c r="C23" s="19">
        <v>0</v>
      </c>
      <c r="D23" s="19">
        <v>3000</v>
      </c>
      <c r="E23" s="19">
        <v>33000</v>
      </c>
      <c r="F23" s="19">
        <v>1584050</v>
      </c>
      <c r="G23" s="19">
        <v>75412</v>
      </c>
      <c r="H23" s="19">
        <v>6010.12</v>
      </c>
      <c r="I23" s="19">
        <v>4000</v>
      </c>
      <c r="J23" s="19">
        <v>1285150</v>
      </c>
    </row>
    <row r="24" spans="1:22" x14ac:dyDescent="0.2">
      <c r="A24" s="107" t="s">
        <v>134</v>
      </c>
      <c r="B24" s="15" t="s">
        <v>137</v>
      </c>
      <c r="C24" s="6">
        <v>2</v>
      </c>
      <c r="D24" s="6">
        <v>1</v>
      </c>
      <c r="E24" s="6">
        <v>2</v>
      </c>
      <c r="F24" s="6">
        <v>9</v>
      </c>
      <c r="G24" s="6">
        <v>10</v>
      </c>
      <c r="H24" s="6">
        <v>3</v>
      </c>
      <c r="I24" s="6">
        <v>2</v>
      </c>
      <c r="J24" s="6">
        <v>9</v>
      </c>
    </row>
    <row r="25" spans="1:22" x14ac:dyDescent="0.2">
      <c r="A25" s="107"/>
      <c r="B25" s="15" t="s">
        <v>136</v>
      </c>
      <c r="C25" s="19">
        <v>6110</v>
      </c>
      <c r="D25" s="19">
        <v>3000</v>
      </c>
      <c r="E25" s="19">
        <v>33000</v>
      </c>
      <c r="F25" s="19">
        <v>1593160</v>
      </c>
      <c r="G25" s="19">
        <v>113412</v>
      </c>
      <c r="H25" s="19">
        <v>175410.12</v>
      </c>
      <c r="I25" s="19">
        <v>7100</v>
      </c>
      <c r="J25" s="19">
        <v>1596656</v>
      </c>
    </row>
    <row r="27" spans="1:22" ht="12.75" customHeight="1" x14ac:dyDescent="0.2">
      <c r="A27" s="120" t="s">
        <v>277</v>
      </c>
      <c r="B27" s="120"/>
      <c r="C27" s="120"/>
      <c r="D27" s="120"/>
      <c r="E27" s="120"/>
      <c r="F27" s="120"/>
      <c r="G27" s="120"/>
      <c r="H27" s="120"/>
      <c r="I27" s="120"/>
      <c r="J27" s="120"/>
    </row>
    <row r="28" spans="1:22" x14ac:dyDescent="0.2">
      <c r="A28" s="120"/>
      <c r="B28" s="120"/>
      <c r="C28" s="120"/>
      <c r="D28" s="120"/>
      <c r="E28" s="120"/>
      <c r="F28" s="120"/>
      <c r="G28" s="120"/>
      <c r="H28" s="120"/>
      <c r="I28" s="120"/>
      <c r="J28" s="120"/>
    </row>
    <row r="29" spans="1:22" x14ac:dyDescent="0.2">
      <c r="B29" s="95"/>
      <c r="C29" s="95"/>
      <c r="D29" s="95"/>
      <c r="E29" s="95"/>
      <c r="F29" s="95"/>
      <c r="G29" s="95"/>
      <c r="H29" s="95"/>
      <c r="I29" s="95"/>
      <c r="J29" s="95"/>
      <c r="K29" s="95"/>
      <c r="L29" s="95"/>
      <c r="M29" s="65"/>
      <c r="N29" s="65"/>
      <c r="O29" s="65"/>
      <c r="P29" s="65"/>
      <c r="Q29" s="65"/>
      <c r="R29" s="65"/>
      <c r="S29" s="65"/>
      <c r="T29" s="65"/>
      <c r="U29" s="65"/>
      <c r="V29" s="65"/>
    </row>
    <row r="30" spans="1:22" x14ac:dyDescent="0.2">
      <c r="B30" s="95"/>
      <c r="C30" s="95"/>
      <c r="D30" s="95"/>
      <c r="E30" s="95"/>
      <c r="F30" s="95"/>
      <c r="G30" s="95"/>
      <c r="H30" s="95"/>
      <c r="I30" s="95"/>
      <c r="J30" s="95"/>
      <c r="K30" s="95"/>
      <c r="L30" s="95"/>
      <c r="M30" s="65"/>
      <c r="N30" s="65"/>
      <c r="O30" s="65"/>
      <c r="P30" s="65"/>
      <c r="Q30" s="65"/>
      <c r="R30" s="65"/>
      <c r="S30" s="65"/>
      <c r="T30" s="65"/>
      <c r="U30" s="65"/>
      <c r="V30" s="65"/>
    </row>
    <row r="31" spans="1:22" x14ac:dyDescent="0.2">
      <c r="B31" s="95"/>
      <c r="C31" s="95"/>
      <c r="D31" s="95"/>
      <c r="E31" s="95"/>
      <c r="F31" s="95"/>
      <c r="G31" s="95"/>
      <c r="H31" s="95"/>
      <c r="I31" s="95"/>
      <c r="J31" s="95"/>
      <c r="K31" s="95"/>
      <c r="L31" s="95"/>
      <c r="M31" s="65"/>
      <c r="N31" s="65"/>
      <c r="O31" s="65"/>
      <c r="P31" s="65"/>
      <c r="Q31" s="65"/>
      <c r="R31" s="65"/>
      <c r="S31" s="65"/>
      <c r="T31" s="65"/>
      <c r="U31" s="65"/>
      <c r="V31" s="65"/>
    </row>
    <row r="32" spans="1:22" x14ac:dyDescent="0.2">
      <c r="B32" s="95"/>
      <c r="C32" s="95"/>
      <c r="D32" s="95"/>
      <c r="E32" s="95"/>
      <c r="F32" s="95"/>
      <c r="G32" s="95"/>
      <c r="H32" s="95"/>
      <c r="I32" s="95"/>
      <c r="J32" s="95"/>
      <c r="K32" s="95"/>
      <c r="L32" s="95"/>
      <c r="M32" s="65"/>
      <c r="N32" s="65"/>
      <c r="O32" s="65"/>
      <c r="P32" s="65"/>
      <c r="Q32" s="65"/>
      <c r="R32" s="65"/>
      <c r="S32" s="65"/>
      <c r="T32" s="65"/>
      <c r="U32" s="65"/>
      <c r="V32" s="65"/>
    </row>
    <row r="33" spans="2:22" x14ac:dyDescent="0.2">
      <c r="B33" s="95"/>
      <c r="C33" s="95"/>
      <c r="D33" s="95"/>
      <c r="E33" s="95"/>
      <c r="F33" s="95"/>
      <c r="G33" s="95"/>
      <c r="H33" s="95"/>
      <c r="I33" s="95"/>
      <c r="J33" s="95"/>
      <c r="K33" s="95"/>
      <c r="L33" s="95"/>
      <c r="M33" s="65"/>
      <c r="N33" s="65"/>
      <c r="O33" s="65"/>
      <c r="P33" s="65"/>
      <c r="Q33" s="65"/>
      <c r="R33" s="65"/>
      <c r="S33" s="65"/>
      <c r="T33" s="65"/>
      <c r="U33" s="65"/>
      <c r="V33" s="65"/>
    </row>
    <row r="34" spans="2:22" x14ac:dyDescent="0.2">
      <c r="B34" s="65"/>
      <c r="C34" s="65"/>
      <c r="D34" s="65"/>
      <c r="E34" s="65"/>
      <c r="F34" s="65"/>
      <c r="G34" s="65"/>
      <c r="H34" s="65"/>
      <c r="I34" s="65"/>
      <c r="J34" s="65"/>
      <c r="K34" s="65"/>
      <c r="L34" s="65"/>
      <c r="M34" s="65"/>
      <c r="N34" s="65"/>
      <c r="O34" s="65"/>
      <c r="P34" s="65"/>
      <c r="Q34" s="65"/>
      <c r="R34" s="65"/>
      <c r="S34" s="65"/>
      <c r="T34" s="65"/>
      <c r="U34" s="65"/>
      <c r="V34" s="65"/>
    </row>
    <row r="35" spans="2:22" x14ac:dyDescent="0.2">
      <c r="B35" s="65"/>
      <c r="C35" s="65"/>
      <c r="D35" s="65"/>
      <c r="E35" s="65"/>
      <c r="F35" s="65"/>
      <c r="G35" s="65"/>
      <c r="H35" s="65"/>
      <c r="I35" s="65"/>
      <c r="J35" s="65"/>
      <c r="K35" s="65"/>
      <c r="L35" s="65"/>
      <c r="M35" s="65"/>
      <c r="N35" s="65"/>
      <c r="O35" s="65"/>
      <c r="P35" s="65"/>
      <c r="Q35" s="65"/>
      <c r="R35" s="65"/>
      <c r="S35" s="65"/>
      <c r="T35" s="65"/>
      <c r="U35" s="65"/>
      <c r="V35" s="65"/>
    </row>
    <row r="36" spans="2:22" x14ac:dyDescent="0.2">
      <c r="B36" s="65"/>
      <c r="C36" s="65"/>
      <c r="D36" s="65"/>
      <c r="E36" s="65"/>
      <c r="F36" s="65"/>
      <c r="G36" s="65"/>
      <c r="H36" s="65"/>
      <c r="I36" s="65"/>
      <c r="J36" s="65"/>
      <c r="K36" s="65"/>
      <c r="L36" s="65"/>
      <c r="M36" s="65"/>
      <c r="N36" s="65"/>
      <c r="O36" s="65"/>
      <c r="P36" s="65"/>
      <c r="Q36" s="65"/>
      <c r="R36" s="65"/>
      <c r="S36" s="65"/>
      <c r="T36" s="65"/>
      <c r="U36" s="65"/>
      <c r="V36" s="65"/>
    </row>
    <row r="37" spans="2:22" x14ac:dyDescent="0.2">
      <c r="B37" s="65"/>
      <c r="C37" s="65"/>
      <c r="D37" s="65"/>
      <c r="E37" s="65"/>
      <c r="F37" s="65"/>
      <c r="G37" s="65"/>
      <c r="H37" s="65"/>
      <c r="I37" s="65"/>
      <c r="J37" s="65"/>
      <c r="K37" s="6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row r="39" spans="2:22" x14ac:dyDescent="0.2">
      <c r="B39" s="65"/>
    </row>
  </sheetData>
  <mergeCells count="11">
    <mergeCell ref="A27:J28"/>
    <mergeCell ref="A16:K16"/>
    <mergeCell ref="A3:L3"/>
    <mergeCell ref="B7:C7"/>
    <mergeCell ref="D7:E7"/>
    <mergeCell ref="B6:E6"/>
    <mergeCell ref="A22:A23"/>
    <mergeCell ref="A24:A25"/>
    <mergeCell ref="A20:J20"/>
    <mergeCell ref="A6:A8"/>
    <mergeCell ref="A12:J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179</v>
      </c>
      <c r="B1" s="9"/>
      <c r="C1" s="9"/>
      <c r="D1" s="9"/>
      <c r="E1" s="9"/>
      <c r="F1" s="9"/>
      <c r="G1" s="9"/>
    </row>
    <row r="2" spans="1:7" ht="15.75" x14ac:dyDescent="0.25">
      <c r="A2" s="12"/>
      <c r="B2" s="9"/>
      <c r="C2" s="9"/>
      <c r="D2" s="9"/>
      <c r="E2" s="9"/>
      <c r="F2" s="9"/>
      <c r="G2" s="9"/>
    </row>
    <row r="3" spans="1:7" x14ac:dyDescent="0.25">
      <c r="A3" s="98" t="s">
        <v>278</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206</v>
      </c>
      <c r="C6" s="112"/>
      <c r="D6" s="9"/>
      <c r="E6" s="9"/>
      <c r="F6" s="9"/>
      <c r="G6" s="9"/>
    </row>
    <row r="7" spans="1:7" ht="25.5" x14ac:dyDescent="0.25">
      <c r="A7" s="6"/>
      <c r="B7" s="48" t="s">
        <v>180</v>
      </c>
      <c r="C7" s="49" t="s">
        <v>181</v>
      </c>
      <c r="D7" s="9"/>
      <c r="E7" s="9"/>
      <c r="F7" s="9"/>
      <c r="G7" s="9"/>
    </row>
    <row r="8" spans="1:7" x14ac:dyDescent="0.25">
      <c r="A8" s="63" t="s">
        <v>283</v>
      </c>
      <c r="B8" s="80">
        <v>45647</v>
      </c>
      <c r="C8" s="81">
        <f>B8/$B$12</f>
        <v>0.79854101429246194</v>
      </c>
      <c r="D8" s="9"/>
      <c r="E8" s="9"/>
      <c r="F8" s="9"/>
      <c r="G8" s="9"/>
    </row>
    <row r="9" spans="1:7" x14ac:dyDescent="0.25">
      <c r="A9" s="63" t="s">
        <v>284</v>
      </c>
      <c r="B9" s="80">
        <v>1643</v>
      </c>
      <c r="C9" s="81">
        <f>B9/$B$12</f>
        <v>2.8742368315168902E-2</v>
      </c>
      <c r="D9" s="9"/>
      <c r="E9" s="9"/>
      <c r="F9" s="9"/>
      <c r="G9" s="9"/>
    </row>
    <row r="10" spans="1:7" x14ac:dyDescent="0.25">
      <c r="A10" s="63" t="s">
        <v>285</v>
      </c>
      <c r="B10" s="80">
        <v>1455</v>
      </c>
      <c r="C10" s="81">
        <f>B10/$B$12</f>
        <v>2.5453527631509893E-2</v>
      </c>
      <c r="D10" s="9"/>
      <c r="E10" s="9"/>
      <c r="F10" s="9"/>
      <c r="G10" s="9"/>
    </row>
    <row r="11" spans="1:7" x14ac:dyDescent="0.25">
      <c r="A11" s="63" t="s">
        <v>286</v>
      </c>
      <c r="B11" s="80">
        <v>8418</v>
      </c>
      <c r="C11" s="81">
        <f>B11/$B$12</f>
        <v>0.14726308976085931</v>
      </c>
      <c r="D11" s="9"/>
      <c r="E11" s="9"/>
      <c r="F11" s="9"/>
      <c r="G11" s="9"/>
    </row>
    <row r="12" spans="1:7" x14ac:dyDescent="0.25">
      <c r="A12" s="63" t="s">
        <v>5</v>
      </c>
      <c r="B12" s="80">
        <f>SUM(B8:B11)</f>
        <v>57163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279</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8" t="s">
        <v>280</v>
      </c>
      <c r="B32" s="98"/>
      <c r="C32" s="98"/>
      <c r="D32" s="98"/>
      <c r="E32" s="98"/>
      <c r="F32" s="98"/>
      <c r="G32" s="98"/>
    </row>
    <row r="33" spans="1:22" x14ac:dyDescent="0.25">
      <c r="A33" s="98"/>
      <c r="B33" s="98"/>
      <c r="C33" s="98"/>
      <c r="D33" s="98"/>
      <c r="E33" s="98"/>
      <c r="F33" s="98"/>
      <c r="G33" s="98"/>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9" t="s">
        <v>206</v>
      </c>
      <c r="B36" s="129"/>
      <c r="C36" s="129"/>
      <c r="D36" s="129"/>
      <c r="E36" s="129"/>
      <c r="F36" s="129"/>
      <c r="G36" s="129"/>
      <c r="H36" s="129"/>
      <c r="I36" s="129"/>
      <c r="J36" s="129"/>
      <c r="K36" s="129"/>
      <c r="L36" s="129"/>
      <c r="M36" s="129"/>
      <c r="N36" s="129"/>
      <c r="O36" s="129"/>
      <c r="P36" s="129"/>
      <c r="Q36" s="129"/>
      <c r="R36" s="129"/>
      <c r="S36" s="129"/>
      <c r="T36" s="129"/>
      <c r="U36" s="129"/>
      <c r="V36" s="129"/>
    </row>
    <row r="37" spans="1:22" x14ac:dyDescent="0.25">
      <c r="A37" s="130"/>
      <c r="B37" s="126" t="s">
        <v>182</v>
      </c>
      <c r="C37" s="127"/>
      <c r="D37" s="128"/>
      <c r="E37" s="126" t="s">
        <v>183</v>
      </c>
      <c r="F37" s="127"/>
      <c r="G37" s="128"/>
      <c r="H37" s="126" t="s">
        <v>184</v>
      </c>
      <c r="I37" s="127"/>
      <c r="J37" s="128"/>
      <c r="K37" s="126" t="s">
        <v>185</v>
      </c>
      <c r="L37" s="127"/>
      <c r="M37" s="128"/>
      <c r="N37" s="126" t="s">
        <v>186</v>
      </c>
      <c r="O37" s="127"/>
      <c r="P37" s="128"/>
      <c r="Q37" s="126" t="s">
        <v>187</v>
      </c>
      <c r="R37" s="127"/>
      <c r="S37" s="128"/>
      <c r="T37" s="126" t="s">
        <v>188</v>
      </c>
      <c r="U37" s="127"/>
      <c r="V37" s="128"/>
    </row>
    <row r="38" spans="1:22" ht="60" x14ac:dyDescent="0.25">
      <c r="A38" s="131"/>
      <c r="B38" s="53" t="s">
        <v>189</v>
      </c>
      <c r="C38" s="53" t="s">
        <v>203</v>
      </c>
      <c r="D38" s="53" t="s">
        <v>190</v>
      </c>
      <c r="E38" s="53" t="s">
        <v>189</v>
      </c>
      <c r="F38" s="53" t="s">
        <v>203</v>
      </c>
      <c r="G38" s="53" t="s">
        <v>190</v>
      </c>
      <c r="H38" s="53" t="s">
        <v>189</v>
      </c>
      <c r="I38" s="53" t="s">
        <v>203</v>
      </c>
      <c r="J38" s="53" t="s">
        <v>190</v>
      </c>
      <c r="K38" s="53" t="s">
        <v>189</v>
      </c>
      <c r="L38" s="53" t="s">
        <v>203</v>
      </c>
      <c r="M38" s="53" t="s">
        <v>190</v>
      </c>
      <c r="N38" s="53" t="s">
        <v>189</v>
      </c>
      <c r="O38" s="53" t="s">
        <v>203</v>
      </c>
      <c r="P38" s="53" t="s">
        <v>190</v>
      </c>
      <c r="Q38" s="53" t="s">
        <v>189</v>
      </c>
      <c r="R38" s="53" t="s">
        <v>203</v>
      </c>
      <c r="S38" s="53" t="s">
        <v>190</v>
      </c>
      <c r="T38" s="53" t="s">
        <v>189</v>
      </c>
      <c r="U38" s="53" t="s">
        <v>203</v>
      </c>
      <c r="V38" s="53" t="s">
        <v>190</v>
      </c>
    </row>
    <row r="39" spans="1:22" x14ac:dyDescent="0.25">
      <c r="A39" s="50" t="s">
        <v>191</v>
      </c>
      <c r="B39" s="51">
        <f>B8</f>
        <v>45647</v>
      </c>
      <c r="C39" s="91">
        <v>100606</v>
      </c>
      <c r="D39" s="54">
        <f>B39/C39</f>
        <v>0.45372045404846628</v>
      </c>
      <c r="E39" s="51">
        <f>B9</f>
        <v>1643</v>
      </c>
      <c r="F39" s="91">
        <v>100606</v>
      </c>
      <c r="G39" s="54">
        <f>E39/F39</f>
        <v>1.6331033934357791E-2</v>
      </c>
      <c r="H39" s="51">
        <f>B10</f>
        <v>1455</v>
      </c>
      <c r="I39" s="91">
        <v>100606</v>
      </c>
      <c r="J39" s="54">
        <f>H39/I39</f>
        <v>1.4462358109854283E-2</v>
      </c>
      <c r="K39" s="51">
        <f>B11</f>
        <v>8418</v>
      </c>
      <c r="L39" s="91">
        <v>100606</v>
      </c>
      <c r="M39" s="54">
        <f>K39/L39</f>
        <v>8.3672941971651787E-2</v>
      </c>
      <c r="N39" s="51">
        <v>0</v>
      </c>
      <c r="O39" s="91">
        <v>100606</v>
      </c>
      <c r="P39" s="54">
        <f>N39/O39</f>
        <v>0</v>
      </c>
      <c r="Q39" s="51">
        <v>0</v>
      </c>
      <c r="R39" s="91">
        <v>100606</v>
      </c>
      <c r="S39" s="54">
        <f>Q39/R39</f>
        <v>0</v>
      </c>
      <c r="T39" s="51">
        <f>B39+E39+H39+K39+N39+Q39</f>
        <v>57163</v>
      </c>
      <c r="U39" s="91">
        <v>100606</v>
      </c>
      <c r="V39" s="54">
        <f>T39/U39</f>
        <v>0.56818678806433021</v>
      </c>
    </row>
    <row r="40" spans="1:22" x14ac:dyDescent="0.25">
      <c r="A40" s="50" t="s">
        <v>192</v>
      </c>
      <c r="B40" s="51">
        <v>144472</v>
      </c>
      <c r="C40" s="91">
        <v>448727</v>
      </c>
      <c r="D40" s="54">
        <f>B40/C40</f>
        <v>0.32195967704194312</v>
      </c>
      <c r="E40" s="51">
        <v>39381</v>
      </c>
      <c r="F40" s="91">
        <v>448727</v>
      </c>
      <c r="G40" s="54">
        <f>E40/F40</f>
        <v>8.7761601151702479E-2</v>
      </c>
      <c r="H40" s="51">
        <v>3069</v>
      </c>
      <c r="I40" s="91">
        <v>448727</v>
      </c>
      <c r="J40" s="54">
        <f>H40/I40</f>
        <v>6.8393477548710016E-3</v>
      </c>
      <c r="K40" s="51">
        <f>41833+6153</f>
        <v>47986</v>
      </c>
      <c r="L40" s="91">
        <v>448727</v>
      </c>
      <c r="M40" s="54">
        <f>K40/L40</f>
        <v>0.10693807147775819</v>
      </c>
      <c r="N40" s="51">
        <v>0</v>
      </c>
      <c r="O40" s="91">
        <v>448727</v>
      </c>
      <c r="P40" s="54">
        <f>N40/O40</f>
        <v>0</v>
      </c>
      <c r="Q40" s="51">
        <v>0</v>
      </c>
      <c r="R40" s="91">
        <v>448727</v>
      </c>
      <c r="S40" s="54">
        <f>Q40/R40</f>
        <v>0</v>
      </c>
      <c r="T40" s="51">
        <f>B40+E40+H40+K40+N40+Q40</f>
        <v>234908</v>
      </c>
      <c r="U40" s="91">
        <v>448727</v>
      </c>
      <c r="V40" s="54">
        <f>T40/U40</f>
        <v>0.52349869742627475</v>
      </c>
    </row>
    <row r="41" spans="1:22" x14ac:dyDescent="0.25">
      <c r="A41" s="50" t="s">
        <v>281</v>
      </c>
      <c r="B41" s="51">
        <v>83278</v>
      </c>
      <c r="C41" s="91">
        <v>259656</v>
      </c>
      <c r="D41" s="54">
        <f>B41/C41</f>
        <v>0.3207243429768617</v>
      </c>
      <c r="E41" s="51">
        <v>20427</v>
      </c>
      <c r="F41" s="91">
        <v>259656</v>
      </c>
      <c r="G41" s="54">
        <f>E41/F41</f>
        <v>7.8669470376190043E-2</v>
      </c>
      <c r="H41" s="51">
        <v>2144</v>
      </c>
      <c r="I41" s="91">
        <v>259656</v>
      </c>
      <c r="J41" s="54">
        <f>H41/I41</f>
        <v>8.2570785962966381E-3</v>
      </c>
      <c r="K41" s="51">
        <f>26617+4460</f>
        <v>31077</v>
      </c>
      <c r="L41" s="91">
        <v>259656</v>
      </c>
      <c r="M41" s="54">
        <f>K41/L41</f>
        <v>0.1196852759035031</v>
      </c>
      <c r="N41" s="51">
        <v>0</v>
      </c>
      <c r="O41" s="91">
        <v>259656</v>
      </c>
      <c r="P41" s="54">
        <f>N41/O41</f>
        <v>0</v>
      </c>
      <c r="Q41" s="51">
        <v>0</v>
      </c>
      <c r="R41" s="91">
        <v>259656</v>
      </c>
      <c r="S41" s="54">
        <f>Q41/R41</f>
        <v>0</v>
      </c>
      <c r="T41" s="51">
        <f>B41+E41+H41+K41+N41+Q41</f>
        <v>136926</v>
      </c>
      <c r="U41" s="91">
        <v>259656</v>
      </c>
      <c r="V41" s="54">
        <f>T41/U41</f>
        <v>0.52733616785285142</v>
      </c>
    </row>
    <row r="42" spans="1:22" x14ac:dyDescent="0.25">
      <c r="A42" s="50" t="s">
        <v>193</v>
      </c>
      <c r="B42" s="51">
        <f>B40+B41</f>
        <v>227750</v>
      </c>
      <c r="C42" s="91">
        <v>708383</v>
      </c>
      <c r="D42" s="54">
        <f>B42/C42</f>
        <v>0.32150686845957627</v>
      </c>
      <c r="E42" s="51">
        <f>E40+E41</f>
        <v>59808</v>
      </c>
      <c r="F42" s="91">
        <v>708383</v>
      </c>
      <c r="G42" s="54">
        <f>E42/F42</f>
        <v>8.4428903573349451E-2</v>
      </c>
      <c r="H42" s="51">
        <f>H40+H41</f>
        <v>5213</v>
      </c>
      <c r="I42" s="91">
        <v>708383</v>
      </c>
      <c r="J42" s="54">
        <f>H42/I42</f>
        <v>7.3590134150593673E-3</v>
      </c>
      <c r="K42" s="51">
        <f>K40+K41</f>
        <v>79063</v>
      </c>
      <c r="L42" s="91">
        <v>708383</v>
      </c>
      <c r="M42" s="54">
        <f>K42/L42</f>
        <v>0.11161052707363107</v>
      </c>
      <c r="N42" s="51">
        <f>N40+N41</f>
        <v>0</v>
      </c>
      <c r="O42" s="91">
        <v>708383</v>
      </c>
      <c r="P42" s="54">
        <f>N42/O42</f>
        <v>0</v>
      </c>
      <c r="Q42" s="51">
        <f>Q40+Q41</f>
        <v>0</v>
      </c>
      <c r="R42" s="91">
        <v>708383</v>
      </c>
      <c r="S42" s="54">
        <f>Q42/R42</f>
        <v>0</v>
      </c>
      <c r="T42" s="51">
        <f>B42+E42+H42+K42+N42+Q42</f>
        <v>371834</v>
      </c>
      <c r="U42" s="91">
        <v>708383</v>
      </c>
      <c r="V42" s="54">
        <f>T42/U42</f>
        <v>0.5249053125216161</v>
      </c>
    </row>
    <row r="43" spans="1:22" x14ac:dyDescent="0.25">
      <c r="A43" s="50" t="s">
        <v>194</v>
      </c>
      <c r="B43" s="51">
        <v>13281638</v>
      </c>
      <c r="C43" s="91">
        <v>30456106</v>
      </c>
      <c r="D43" s="54">
        <f>B43/C43</f>
        <v>0.43609114047606745</v>
      </c>
      <c r="E43" s="51">
        <v>772871</v>
      </c>
      <c r="F43" s="91">
        <v>30456106</v>
      </c>
      <c r="G43" s="54">
        <f>E43/F43</f>
        <v>2.537655339129697E-2</v>
      </c>
      <c r="H43" s="51">
        <v>425975</v>
      </c>
      <c r="I43" s="91">
        <v>30456106</v>
      </c>
      <c r="J43" s="54">
        <f>H43/I43</f>
        <v>1.3986522111526668E-2</v>
      </c>
      <c r="K43" s="51">
        <f>2993754+190316</f>
        <v>3184070</v>
      </c>
      <c r="L43" s="91">
        <v>30456106</v>
      </c>
      <c r="M43" s="54">
        <f>K43/L43</f>
        <v>0.1045461951045219</v>
      </c>
      <c r="N43" s="51">
        <f>47267+14423</f>
        <v>61690</v>
      </c>
      <c r="O43" s="91">
        <v>30456106</v>
      </c>
      <c r="P43" s="54">
        <f>N43/O43</f>
        <v>2.0255379988498856E-3</v>
      </c>
      <c r="Q43" s="51">
        <v>2663</v>
      </c>
      <c r="R43" s="91">
        <v>30456106</v>
      </c>
      <c r="S43" s="54">
        <f>Q43/R43</f>
        <v>8.7437310600376822E-5</v>
      </c>
      <c r="T43" s="51">
        <f>B43+E43+H43+K43+N43+Q43</f>
        <v>17728907</v>
      </c>
      <c r="U43" s="91">
        <v>30456106</v>
      </c>
      <c r="V43" s="54">
        <f>T43/U43</f>
        <v>0.58211338639286325</v>
      </c>
    </row>
    <row r="45" spans="1:22" x14ac:dyDescent="0.25">
      <c r="H45" s="94"/>
      <c r="I45" s="93"/>
    </row>
    <row r="46" spans="1:22" x14ac:dyDescent="0.25">
      <c r="H46" s="94"/>
      <c r="I46" s="93"/>
    </row>
    <row r="47" spans="1:22" x14ac:dyDescent="0.25">
      <c r="I47" s="93"/>
    </row>
    <row r="62" spans="1:5" x14ac:dyDescent="0.25">
      <c r="A62" s="100" t="s">
        <v>282</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2018-04-20T07:53:26Z</dcterms:modified>
</cp:coreProperties>
</file>