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08 Agosto\"/>
    </mc:Choice>
  </mc:AlternateContent>
  <bookViews>
    <workbookView xWindow="0" yWindow="0" windowWidth="14430" windowHeight="7155"/>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L11" i="1" l="1"/>
  <c r="L12" i="1"/>
  <c r="L13" i="1"/>
  <c r="L14" i="1"/>
  <c r="L15" i="1"/>
  <c r="L16" i="1"/>
  <c r="L17" i="1"/>
  <c r="L18" i="1"/>
  <c r="L19" i="1"/>
  <c r="E88" i="13" l="1"/>
  <c r="E15" i="11" l="1"/>
  <c r="D15" i="11"/>
  <c r="C15" i="11"/>
  <c r="B15" i="11"/>
  <c r="K17" i="1" l="1"/>
  <c r="F11" i="1" l="1"/>
  <c r="F12" i="1"/>
  <c r="F13" i="1"/>
  <c r="H39" i="14" l="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5" i="10" s="1"/>
  <c r="J54" i="10"/>
  <c r="J56" i="10"/>
  <c r="J57" i="10"/>
  <c r="J59" i="10"/>
  <c r="J60" i="10"/>
  <c r="J62" i="10"/>
  <c r="J64" i="10" s="1"/>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7" i="10" l="1"/>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M17" i="3"/>
  <c r="P17" i="3"/>
  <c r="S17" i="3"/>
  <c r="V17" i="3"/>
  <c r="Y17" i="3"/>
  <c r="Z17" i="3"/>
  <c r="AA17" i="3"/>
  <c r="D18" i="3"/>
  <c r="G18" i="3"/>
  <c r="J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K11" i="1"/>
  <c r="M11" i="1"/>
  <c r="K12" i="1"/>
  <c r="M12" i="1"/>
  <c r="K13" i="1"/>
  <c r="M13" i="1"/>
  <c r="F14" i="1"/>
  <c r="K14" i="1"/>
  <c r="M14" i="1"/>
  <c r="F15" i="1"/>
  <c r="K15" i="1"/>
  <c r="M15" i="1"/>
  <c r="F16" i="1"/>
  <c r="K16" i="1"/>
  <c r="M16" i="1"/>
  <c r="F17" i="1"/>
  <c r="M17" i="1"/>
  <c r="F18" i="1"/>
  <c r="K18" i="1"/>
  <c r="M18" i="1"/>
  <c r="F19" i="1"/>
  <c r="K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J13" i="2" s="1"/>
  <c r="M18" i="2"/>
  <c r="K20" i="1"/>
  <c r="H17" i="1" s="1"/>
  <c r="M20" i="1"/>
  <c r="F20" i="1"/>
  <c r="L20" i="1"/>
  <c r="E48" i="8"/>
  <c r="C48" i="8"/>
  <c r="G48" i="8"/>
  <c r="H48" i="8" s="1"/>
  <c r="AF14" i="5"/>
  <c r="AF13" i="5"/>
  <c r="AF12" i="5"/>
  <c r="AF10" i="5"/>
  <c r="D15" i="5"/>
  <c r="C12" i="1" l="1"/>
  <c r="C13" i="1"/>
  <c r="C11" i="1"/>
  <c r="J11" i="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9" i="1"/>
  <c r="H20" i="1"/>
  <c r="E14" i="1"/>
  <c r="E18" i="1"/>
  <c r="C15" i="1"/>
  <c r="C19" i="1"/>
  <c r="N20" i="1"/>
  <c r="E13" i="1"/>
  <c r="E15" i="1"/>
  <c r="E17"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<sst xmlns="http://schemas.openxmlformats.org/spreadsheetml/2006/main" count="666" uniqueCount="292">
  <si>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</si>
  <si>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</si>
  <si>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</si>
  <si>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</si>
  <si>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</si>
  <si>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</si>
  <si>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</si>
  <si>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</si>
  <si>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</si>
  <si>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</si>
  <si>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</si>
  <si>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</si>
  <si>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</si>
  <si>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</si>
  <si>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</si>
  <si>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</si>
  <si>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</si>
  <si>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</si>
  <si>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</si>
  <si>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</si>
  <si>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</si>
  <si>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</si>
  <si>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</si>
  <si>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</si>
  <si>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</si>
  <si>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</si>
  <si>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</si>
  <si>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</si>
  <si>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</si>
  <si>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</si>
  <si>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</si>
  <si>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</si>
  <si>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</si>
  <si>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</si>
  <si>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</si>
  <si>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</si>
  <si>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</si>
  <si>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</si>
  <si>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</si>
  <si>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</si>
  <si>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</si>
  <si>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</si>
  <si>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</si>
  <si>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</si>
  <si>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</si>
  <si>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</si>
  <si>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</si>
  <si>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</si>
  <si>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</si>
  <si>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</si>
  <si>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</si>
  <si>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</si>
  <si>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</si>
  <si>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</si>
  <si>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</si>
  <si>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</si>
  <si>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</si>
  <si>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</si>
  <si>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</si>
  <si>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</si>
  <si>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</si>
  <si>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</si>
  <si>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</si>
  <si>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</si>
  <si>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</si>
  <si>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</si>
  <si>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</si>
  <si>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</si>
  <si>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</si>
  <si>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</si>
  <si>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</si>
  <si>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</si>
  <si>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</si>
  <si>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</si>
  <si>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</si>
  <si>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</si>
  <si>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</si>
  <si>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</si>
  <si>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</si>
  <si>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</si>
  <si>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</si>
  <si>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</si>
  <si>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</si>
  <si>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</si>
  <si>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</si>
  <si>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</si>
  <si>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</si>
  <si>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</si>
  <si>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</si>
  <si>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</si>
  <si>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</si>
  <si>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</si>
  <si>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</si>
  <si>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</si>
  <si>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</si>
  <si>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</si>
  <si>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</si>
  <si>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</si>
  <si>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</si>
  <si>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</si>
  <si>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</si>
  <si>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</si>
  <si>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</si>
  <si>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</si>
  <si>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</si>
  <si>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</si>
  <si>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</si>
  <si>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</si>
  <si>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</si>
  <si>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</si>
  <si>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</si>
  <si>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</si>
  <si>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</si>
  <si>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</si>
  <si>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</si>
  <si>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</si>
  <si>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</si>
  <si>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</si>
  <si>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</si>
  <si>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</si>
  <si>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</si>
  <si>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</si>
  <si>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</si>
  <si>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</si>
  <si>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</si>
  <si>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</si>
  <si>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Estudios Primarios </t>
  </si>
  <si>
    <t xml:space="preserve">E.S.O. </t>
  </si>
  <si>
    <t>Bachillerato</t>
  </si>
  <si>
    <t>F.P. Grado Medio</t>
  </si>
  <si>
    <t xml:space="preserve">F.P. Grado Superior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</si>
  <si>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</si>
  <si>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</si>
  <si>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</si>
  <si>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</si>
  <si>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</si>
  <si>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</si>
  <si>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</si>
  <si>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</si>
  <si>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</si>
  <si>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</si>
  <si>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</si>
  <si>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</si>
  <si>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</si>
  <si>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</si>
  <si>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</si>
  <si>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</si>
  <si>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</si>
  <si>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</si>
  <si>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</si>
  <si>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</si>
  <si>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</si>
  <si>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</si>
  <si>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</si>
  <si>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</si>
  <si>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Estudios Primarios</t>
  </si>
  <si>
    <t>F.P. Grado Superior</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</si>
  <si>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</si>
  <si>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</si>
  <si>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</si>
  <si>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</si>
  <si>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</si>
  <si>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</si>
  <si>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</si>
  <si>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</si>
  <si>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</si>
  <si>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</si>
  <si>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</si>
  <si>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</si>
  <si>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</si>
  <si>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</si>
  <si>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</si>
  <si>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</si>
  <si>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</si>
  <si>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</si>
  <si>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</si>
  <si>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</si>
  <si>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</si>
  <si>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</si>
  <si>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</si>
  <si>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</si>
  <si>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</si>
  <si>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</si>
  <si>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</si>
  <si>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</si>
  <si>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</si>
  <si>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</si>
  <si>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</si>
  <si>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</si>
  <si>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</si>
  <si>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</si>
  <si>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</si>
  <si>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</si>
  <si>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</si>
  <si>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</si>
  <si>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</si>
  <si>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</si>
  <si>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</si>
  <si>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</si>
  <si>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</si>
  <si>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</si>
  <si>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</si>
  <si>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</si>
  <si>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</si>
  <si>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</si>
  <si>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</si>
  <si>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</si>
  <si>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</si>
  <si>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</si>
  <si>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</si>
  <si>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</si>
  <si>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</si>
  <si>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</si>
  <si>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</si>
  <si>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Doctorados</t>
  </si>
  <si>
    <t>GRADO</t>
  </si>
  <si>
    <t>MÁSTERES Y DOCTORADO</t>
  </si>
  <si>
    <t>Total Másteres y Doctorado</t>
  </si>
  <si>
    <t>Total Grados</t>
  </si>
  <si>
    <t xml:space="preserve">Másteres y Doctorado </t>
  </si>
  <si>
    <t>PEEA 1.1.2015</t>
  </si>
  <si>
    <t>AGOSTO / 2016</t>
  </si>
  <si>
    <t>Nº de Contratos y Personas Contratadas en  Agosto de 2016 disgregado por Intervalos de Edad y Sexo.</t>
  </si>
  <si>
    <r>
      <t xml:space="preserve">Porcentaje de personas contratadas por sexos y edad en relación con el total de personas contratadas en la ciudad de Badajoz en Agosto de 2016.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</si>
  <si>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Agosto de 2016 disgregado por Niveles de Estudios y Sexo</t>
  </si>
  <si>
    <r>
      <t xml:space="preserve">Porcentaje de hombres y mujeres contratadas por niveles de estudios en la ciudad de Badajoz en Agosto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</si>
  <si>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Agosto de 2016 disgregado por Nivel de Estudios, Intervalo de Edad y Sexo.</t>
  </si>
  <si>
    <r>
      <t xml:space="preserve">Número de personas contratadas por grupos de edad y niveles de estudio en la ciudad de Badajoz en Agosto de 2016.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</si>
  <si>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Agosto de 2016 disgregado por Sectores de Actividad </t>
  </si>
  <si>
    <r>
      <t xml:space="preserve">Porcentaje de personas contratadas por sectores de actividad en la ciudad de Badajoz en Agosto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</si>
  <si>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Agosto de 2016 disgregadas por Sectores de Actividad, Intervalo de Edad y Sexo</t>
  </si>
  <si>
    <r>
      <t xml:space="preserve">Nº de personas contratadas por grupos de edad y sectores de actividad en la ciudad de Badajoz en Agosto de 2016. </t>
    </r>
    <r>
      <rPr>
        <b/>
        <sz val="10"/>
        <color theme="1"/>
        <rFont val="Arial"/>
        <family val="2"/>
      </rPr>
      <t>Fuente</t>
    </r>
    <r>
      <rPr>
        <sz val="10"/>
        <color theme="1"/>
        <rFont val="Arial"/>
        <family val="2"/>
      </rPr>
      <t>: Elaboración propia a partir de datos del Observatorio del Empleo del SEXPE</t>
    </r>
  </si>
  <si>
    <t>Peones agrícolas (excepto en huertas, invernaderos, viveros y jardines)</t>
  </si>
  <si>
    <t>Camareros asalariados</t>
  </si>
  <si>
    <t>Personal de limpieza de oficinas, hoteles y otros establecimientos similares</t>
  </si>
  <si>
    <t>Empleados de servicios de correos (excepto empleados de mostrador)</t>
  </si>
  <si>
    <t>Peones de las industrias manufactureras</t>
  </si>
  <si>
    <t>Compositores, músicos y cantantes</t>
  </si>
  <si>
    <t>Vendedores en tiendas y almacenes</t>
  </si>
  <si>
    <t>Peones agrícolas en huertas, invernaderos, viveros y jardines</t>
  </si>
  <si>
    <t>Trabajadores conserveros de frutas y hortalizas y trabajadores de la elaboración de bebidas no alcohólicas</t>
  </si>
  <si>
    <t>Ayudantes de cocina</t>
  </si>
  <si>
    <t>Albañiles</t>
  </si>
  <si>
    <t>Conductores asalariados de camiones</t>
  </si>
  <si>
    <t>Trabajadores de los cuidados personales a domicilio</t>
  </si>
  <si>
    <t>Conductores de autobuses y tranvías</t>
  </si>
  <si>
    <t>Cocineros asalariados</t>
  </si>
  <si>
    <t>Empleados administrativos con tareas de atención al público no clasificados bajo otros epígrafes</t>
  </si>
  <si>
    <t>Conductores asalariados de automóviles, taxis y furgonetas</t>
  </si>
  <si>
    <t>Operadores de maquinaria agrícola móvil</t>
  </si>
  <si>
    <t>Trabajadores cualificados en actividades agrícolas (excepto en huertas, invernaderos, viveros y jardines)</t>
  </si>
  <si>
    <t>Monitores de actividades recreativas y de entretenimiento</t>
  </si>
  <si>
    <t>Otras ocupaciones elementales</t>
  </si>
  <si>
    <t>Trabajadores de los cuidados a las personas en servicios de salud no clasificados bajo otros epígrafes</t>
  </si>
  <si>
    <t>Auxiliares de vigilante de seguridad y similares no habilitados para ir armados</t>
  </si>
  <si>
    <t>Vigilantes de seguridad y similares habilitados para ir armados</t>
  </si>
  <si>
    <t>Montadores y ensambladores no clasificados en otros epígrafes</t>
  </si>
  <si>
    <t>Actores</t>
  </si>
  <si>
    <t>Trabajadores de servicios personales no clasificados bajo otros epígrafes</t>
  </si>
  <si>
    <t>Grabadores de datos</t>
  </si>
  <si>
    <t>Otros técnicos y profesionales de apoyo de actividades culturales y artísticas</t>
  </si>
  <si>
    <t>Auxiliares de enfermería de atención primaria</t>
  </si>
  <si>
    <t>Peones del transporte de mercancías y descargadores</t>
  </si>
  <si>
    <t>Empleados de sala de juegos y afines</t>
  </si>
  <si>
    <t>Cajeros y taquilleros (excepto bancos)</t>
  </si>
  <si>
    <t>Reponedores</t>
  </si>
  <si>
    <t>Operadores de máquinas de lavandería y tintorería</t>
  </si>
  <si>
    <t>Empleados domésticos</t>
  </si>
  <si>
    <t>Peones de la construcción de edificios</t>
  </si>
  <si>
    <t>Peluqueros</t>
  </si>
  <si>
    <t>Mozos de equipaje y afines</t>
  </si>
  <si>
    <t>Médicos de familia</t>
  </si>
  <si>
    <t>Las 40 Ocupaciones más contratadas (Nº de Contratatos y Nº de Personas Contratadas) en Agosto de 2016 disgregado por Sexo</t>
  </si>
  <si>
    <t>Las 40 Ocupaciones más contratadas (Nº de Personas Contratadas) en Agosto de 2016 disgregado por Intervalo de Edad y Sexo</t>
  </si>
  <si>
    <t>Las 40 Ocupaciones más contratadas (Nº de Personas Contratadas) en Agosto de 2016 disgregado por Sexo y su representatividad sobre el total de contratación.</t>
  </si>
  <si>
    <t>Nº de Personas Contratadas en Agosto de 2016 disgregado por duración del contrato y Nivel de Estudios</t>
  </si>
  <si>
    <r>
      <t xml:space="preserve">Nº de personas contratadas por duración de los contratos y niveles de estudios en la ciudad de Badajoz en Agosto de 2016.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</si>
  <si>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Agosto de 2016 disgregado por Intervalo de Edad, Sexo y Duración del Contrato</t>
  </si>
  <si>
    <t>Sociedad Limitada</t>
  </si>
  <si>
    <t>Sociedad Limitada Personal</t>
  </si>
  <si>
    <t>Sociedad Limitada Laboral</t>
  </si>
  <si>
    <t>Sociedad Responsabilidad Limitada</t>
  </si>
  <si>
    <t>Agrupación Europea de Interés Económico</t>
  </si>
  <si>
    <t>Sociedad Civil Personal</t>
  </si>
  <si>
    <t>Nº  de Constituciones Societarias en Agosto de 2016 según BORME disgregado por tipo de Sociedad, Número y Capital</t>
  </si>
  <si>
    <t>Sociedades constituidas e importe de su capital social en la ciudad de Badajoz en el mes de Agosto de 2016. Distribución por sectores de actividad económica.</t>
  </si>
  <si>
    <t>Nº  de Constituciones Societarias en Agosto de 2016 según BORME disgregado por Sector de Actividad, Número y Capital</t>
  </si>
  <si>
    <t xml:space="preserve">Sociedades constituidas e importe de su capital social en la ciudad de Badajoz en el mes de Agosto de 2016 y acumulado anual. Distribución por tipos societarios. </t>
  </si>
  <si>
    <t>Nº de Afiliaciones según Regìmenes en la Seguridad Social en Agosto de 2016 en la ciudad de Badajoz por regímenes de afiliación.</t>
  </si>
  <si>
    <r>
      <t xml:space="preserve">Procentaje de Afiliaciónes en la Seguridad Social por regímenes de afiliación en base al total de afiliaciones en el último día laborable de cada mes en la ciudad de Badajoz en Agosto de 2016. </t>
    </r>
    <r>
      <rPr>
        <b/>
        <sz val="10"/>
        <color indexed="8"/>
        <rFont val="Arial"/>
        <family val="2"/>
      </rPr>
      <t>Fuente:</t>
    </r>
    <r>
      <rPr>
        <sz val="10"/>
        <color indexed="8"/>
        <rFont val="Arial"/>
        <family val="2"/>
      </rPr>
      <t xml:space="preserve"> Elaboración propia a partir de datos de la Seguridad Social.</t>
    </r>
  </si>
  <si>
    <t>Nº de Afiliaciones según Regìmenes en la Seguridad Social en Agosto de 2016 en relación con la PEEA</t>
  </si>
  <si>
    <r>
      <t xml:space="preserve">Procentaje de Afiliaciónes en la Seguridad Social en la ciudad de Badajoz, Provincias de Badajoz y Cáceres, Extremadura y España en en el último día laborable de cada mes en relación con la PEEA de cada zona de referencia  en Agosto de 2016. </t>
    </r>
    <r>
      <rPr>
        <b/>
        <sz val="10"/>
        <color theme="1"/>
        <rFont val="Arial"/>
        <family val="2"/>
      </rPr>
      <t>Fuente:</t>
    </r>
    <r>
      <rPr>
        <sz val="10"/>
        <color theme="1"/>
        <rFont val="Arial"/>
        <family val="2"/>
      </rPr>
      <t xml:space="preserve"> Elaboración propia a partir de datos de la Seguridad Social.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</si>
</sst>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7"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23">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164" fontId="3" fillId="0" borderId="1" xfId="0" applyNumberFormat="1" applyFont="1" applyBorder="1" applyAlignment="1">
      <alignment vertical="center"/>
    </xf>
    <xf numFmtId="0" fontId="3" fillId="0" borderId="10" xfId="0" applyFont="1" applyBorder="1" applyAlignment="1"/>
    <xf numFmtId="3" fontId="0" fillId="0" borderId="0" xfId="0" applyNumberFormat="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 fontId="5" fillId="0" borderId="1" xfId="0" applyNumberFormat="1" applyFont="1" applyBorder="1" applyAlignment="1">
      <alignment horizontal="center"/>
    </xf>
    <xf numFmtId="0" fontId="5" fillId="0" borderId="1" xfId="0" applyFont="1" applyBorder="1" applyAlignment="1">
      <alignment horizontal="center"/>
    </xf>
    <xf numFmtId="49" fontId="4" fillId="0" borderId="8" xfId="0" applyNumberFormat="1" applyFont="1" applyBorder="1" applyAlignment="1">
      <alignment horizontal="center"/>
    </xf>
    <xf numFmtId="0" fontId="3"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pt idx="77">
                  <c:v>4198</c:v>
                </c:pt>
                <c:pt idx="78">
                  <c:v>3988</c:v>
                </c:pt>
                <c:pt idx="79">
                  <c:v>3583</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pt idx="77">
                  <c:v>3033</c:v>
                </c:pt>
                <c:pt idx="78">
                  <c:v>2909</c:v>
                </c:pt>
                <c:pt idx="79">
                  <c:v>2565</c:v>
                </c:pt>
              </c:numCache>
            </c:numRef>
          </c:val>
        </c:ser>
        <c:dLbls>
          <c:showLegendKey val="0"/>
          <c:showVal val="0"/>
          <c:showCatName val="0"/>
          <c:showSerName val="0"/>
          <c:showPercent val="0"/>
          <c:showBubbleSize val="0"/>
        </c:dLbls>
        <c:gapWidth val="150"/>
        <c:overlap val="100"/>
        <c:axId val="717801640"/>
        <c:axId val="717804384"/>
      </c:barChart>
      <c:dateAx>
        <c:axId val="717801640"/>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804384"/>
        <c:crosses val="autoZero"/>
        <c:auto val="1"/>
        <c:lblOffset val="100"/>
        <c:baseTimeUnit val="months"/>
      </c:dateAx>
      <c:valAx>
        <c:axId val="717804384"/>
        <c:scaling>
          <c:orientation val="minMax"/>
          <c:max val="8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80164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5325422863808688"/>
          <c:w val="0.87278285401490607"/>
          <c:h val="0.72613626421697286"/>
        </c:manualLayout>
      </c:layout>
      <c:barChart>
        <c:barDir val="bar"/>
        <c:grouping val="stacked"/>
        <c:varyColors val="0"/>
        <c:ser>
          <c:idx val="0"/>
          <c:order val="0"/>
          <c:tx>
            <c:strRef>
              <c:f>'Contratadas Sexo-Edad'!$H$9</c:f>
              <c:strCache>
                <c:ptCount val="1"/>
                <c:pt idx="0">
                  <c:v>% 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1.7691933127739003E-2</c:v>
                </c:pt>
                <c:pt idx="1">
                  <c:v>8.2454147054049673E-2</c:v>
                </c:pt>
                <c:pt idx="2">
                  <c:v>9.7873721798409349E-2</c:v>
                </c:pt>
                <c:pt idx="3">
                  <c:v>8.294108099334524E-2</c:v>
                </c:pt>
                <c:pt idx="4">
                  <c:v>7.563707190391171E-2</c:v>
                </c:pt>
                <c:pt idx="5">
                  <c:v>6.5411459178704751E-2</c:v>
                </c:pt>
                <c:pt idx="6">
                  <c:v>6.1840610290537251E-2</c:v>
                </c:pt>
                <c:pt idx="7">
                  <c:v>5.2751176757019964E-2</c:v>
                </c:pt>
                <c:pt idx="8">
                  <c:v>3.4572309689985391E-2</c:v>
                </c:pt>
                <c:pt idx="9">
                  <c:v>1.1524103229995131E-2</c:v>
                </c:pt>
              </c:numCache>
            </c:numRef>
          </c:val>
        </c:ser>
        <c:ser>
          <c:idx val="1"/>
          <c:order val="1"/>
          <c:tx>
            <c:strRef>
              <c:f>'Contratadas Sexo-Edad'!$J$9</c:f>
              <c:strCache>
                <c:ptCount val="1"/>
                <c:pt idx="0">
                  <c:v>% Mujeres</c:v>
                </c:pt>
              </c:strCache>
            </c:strRef>
          </c:tx>
          <c:spPr>
            <a:solidFill>
              <a:schemeClr val="accent4"/>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1.1199480603798084E-2</c:v>
                </c:pt>
                <c:pt idx="1">
                  <c:v>6.8657685440675215E-2</c:v>
                </c:pt>
                <c:pt idx="2">
                  <c:v>8.3428014932640807E-2</c:v>
                </c:pt>
                <c:pt idx="3">
                  <c:v>5.9730563220256452E-2</c:v>
                </c:pt>
                <c:pt idx="4">
                  <c:v>5.2264242817724398E-2</c:v>
                </c:pt>
                <c:pt idx="5">
                  <c:v>5.080344099983769E-2</c:v>
                </c:pt>
                <c:pt idx="6">
                  <c:v>4.4473299788995294E-2</c:v>
                </c:pt>
                <c:pt idx="7">
                  <c:v>2.8729102418438564E-2</c:v>
                </c:pt>
                <c:pt idx="8">
                  <c:v>1.3309527674078883E-2</c:v>
                </c:pt>
                <c:pt idx="9">
                  <c:v>4.7070280798571663E-3</c:v>
                </c:pt>
              </c:numCache>
            </c:numRef>
          </c:val>
        </c:ser>
        <c:dLbls>
          <c:showLegendKey val="0"/>
          <c:showVal val="0"/>
          <c:showCatName val="0"/>
          <c:showSerName val="0"/>
          <c:showPercent val="0"/>
          <c:showBubbleSize val="0"/>
        </c:dLbls>
        <c:gapWidth val="150"/>
        <c:overlap val="100"/>
        <c:axId val="717805168"/>
        <c:axId val="717802816"/>
      </c:barChart>
      <c:catAx>
        <c:axId val="71780516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802816"/>
        <c:crosses val="autoZero"/>
        <c:auto val="1"/>
        <c:lblAlgn val="ctr"/>
        <c:lblOffset val="100"/>
        <c:noMultiLvlLbl val="0"/>
      </c:catAx>
      <c:valAx>
        <c:axId val="717802816"/>
        <c:scaling>
          <c:orientation val="minMax"/>
          <c:max val="0.19000000000000003"/>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805168"/>
        <c:crosses val="autoZero"/>
        <c:crossBetween val="between"/>
        <c:majorUnit val="1.0000000000000002E-2"/>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0549358179102206"/>
        </c:manualLayout>
      </c:layout>
      <c:barChart>
        <c:barDir val="col"/>
        <c:grouping val="stacked"/>
        <c:varyColors val="0"/>
        <c:ser>
          <c:idx val="0"/>
          <c:order val="0"/>
          <c:tx>
            <c:strRef>
              <c:f>'Contratos Estudios-Sexo'!$H$9</c:f>
              <c:strCache>
                <c:ptCount val="1"/>
                <c:pt idx="0">
                  <c:v>% Hombres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Estudios-Sexo'!$H$10:$H$17</c:f>
              <c:numCache>
                <c:formatCode>0.00%</c:formatCode>
                <c:ptCount val="8"/>
                <c:pt idx="0">
                  <c:v>5.6495421387552383E-2</c:v>
                </c:pt>
                <c:pt idx="1">
                  <c:v>0.15613844482383982</c:v>
                </c:pt>
                <c:pt idx="2">
                  <c:v>0.29489368306689429</c:v>
                </c:pt>
                <c:pt idx="3">
                  <c:v>4.4234052460034146E-2</c:v>
                </c:pt>
                <c:pt idx="4">
                  <c:v>1.0398882508148377E-2</c:v>
                </c:pt>
                <c:pt idx="5">
                  <c:v>4.6562160484246466E-3</c:v>
                </c:pt>
                <c:pt idx="6">
                  <c:v>1.0554089709762533E-2</c:v>
                </c:pt>
                <c:pt idx="7">
                  <c:v>7.60515287909359E-3</c:v>
                </c:pt>
              </c:numCache>
            </c:numRef>
          </c:val>
        </c:ser>
        <c:ser>
          <c:idx val="1"/>
          <c:order val="1"/>
          <c:tx>
            <c:strRef>
              <c:f>'Contratos Estudios-Sexo'!$J$9</c:f>
              <c:strCache>
                <c:ptCount val="1"/>
                <c:pt idx="0">
                  <c:v>% Mujeres</c:v>
                </c:pt>
              </c:strCache>
            </c:strRef>
          </c:tx>
          <c:spPr>
            <a:solidFill>
              <a:schemeClr val="accent3"/>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Estudios-Sexo'!$J$10:$J$17</c:f>
              <c:numCache>
                <c:formatCode>0.00%</c:formatCode>
                <c:ptCount val="8"/>
                <c:pt idx="0">
                  <c:v>3.2593512338972529E-2</c:v>
                </c:pt>
                <c:pt idx="1">
                  <c:v>9.9643023436287448E-2</c:v>
                </c:pt>
                <c:pt idx="2">
                  <c:v>0.18981840757411145</c:v>
                </c:pt>
                <c:pt idx="3">
                  <c:v>5.1373583734285272E-2</c:v>
                </c:pt>
                <c:pt idx="4">
                  <c:v>1.0243675306534224E-2</c:v>
                </c:pt>
                <c:pt idx="5">
                  <c:v>6.3634952661803506E-3</c:v>
                </c:pt>
                <c:pt idx="6">
                  <c:v>1.552072016141549E-2</c:v>
                </c:pt>
                <c:pt idx="7">
                  <c:v>9.4676392984634483E-3</c:v>
                </c:pt>
              </c:numCache>
            </c:numRef>
          </c:val>
        </c:ser>
        <c:dLbls>
          <c:showLegendKey val="0"/>
          <c:showVal val="0"/>
          <c:showCatName val="0"/>
          <c:showSerName val="0"/>
          <c:showPercent val="0"/>
          <c:showBubbleSize val="0"/>
        </c:dLbls>
        <c:gapWidth val="150"/>
        <c:overlap val="100"/>
        <c:axId val="717795368"/>
        <c:axId val="717795760"/>
      </c:barChart>
      <c:catAx>
        <c:axId val="71779536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17795760"/>
        <c:crosses val="autoZero"/>
        <c:auto val="1"/>
        <c:lblAlgn val="ctr"/>
        <c:lblOffset val="100"/>
        <c:noMultiLvlLbl val="0"/>
      </c:catAx>
      <c:valAx>
        <c:axId val="71779576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7953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10</c:v>
                </c:pt>
                <c:pt idx="1">
                  <c:v>85</c:v>
                </c:pt>
                <c:pt idx="2">
                  <c:v>86</c:v>
                </c:pt>
                <c:pt idx="3">
                  <c:v>70</c:v>
                </c:pt>
                <c:pt idx="4">
                  <c:v>86</c:v>
                </c:pt>
                <c:pt idx="5">
                  <c:v>74</c:v>
                </c:pt>
                <c:pt idx="6">
                  <c:v>67</c:v>
                </c:pt>
                <c:pt idx="7">
                  <c:v>58</c:v>
                </c:pt>
                <c:pt idx="8">
                  <c:v>29</c:v>
                </c:pt>
                <c:pt idx="9">
                  <c:v>11</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58</c:v>
                </c:pt>
                <c:pt idx="1">
                  <c:v>247</c:v>
                </c:pt>
                <c:pt idx="2">
                  <c:v>270</c:v>
                </c:pt>
                <c:pt idx="3">
                  <c:v>234</c:v>
                </c:pt>
                <c:pt idx="4">
                  <c:v>204</c:v>
                </c:pt>
                <c:pt idx="5">
                  <c:v>204</c:v>
                </c:pt>
                <c:pt idx="6">
                  <c:v>172</c:v>
                </c:pt>
                <c:pt idx="7">
                  <c:v>131</c:v>
                </c:pt>
                <c:pt idx="8">
                  <c:v>91</c:v>
                </c:pt>
                <c:pt idx="9">
                  <c:v>38</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95</c:v>
                </c:pt>
                <c:pt idx="1">
                  <c:v>417</c:v>
                </c:pt>
                <c:pt idx="2">
                  <c:v>530</c:v>
                </c:pt>
                <c:pt idx="3">
                  <c:v>417</c:v>
                </c:pt>
                <c:pt idx="4">
                  <c:v>399</c:v>
                </c:pt>
                <c:pt idx="5">
                  <c:v>374</c:v>
                </c:pt>
                <c:pt idx="6">
                  <c:v>382</c:v>
                </c:pt>
                <c:pt idx="7">
                  <c:v>292</c:v>
                </c:pt>
                <c:pt idx="8">
                  <c:v>174</c:v>
                </c:pt>
                <c:pt idx="9">
                  <c:v>48</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20</c:v>
                </c:pt>
                <c:pt idx="1">
                  <c:v>157</c:v>
                </c:pt>
                <c:pt idx="2">
                  <c:v>140</c:v>
                </c:pt>
                <c:pt idx="3">
                  <c:v>97</c:v>
                </c:pt>
                <c:pt idx="4">
                  <c:v>76</c:v>
                </c:pt>
                <c:pt idx="5">
                  <c:v>46</c:v>
                </c:pt>
                <c:pt idx="6">
                  <c:v>37</c:v>
                </c:pt>
                <c:pt idx="7">
                  <c:v>26</c:v>
                </c:pt>
                <c:pt idx="8">
                  <c:v>12</c:v>
                </c:pt>
                <c:pt idx="9">
                  <c:v>5</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2</c:v>
                </c:pt>
                <c:pt idx="1">
                  <c:v>23</c:v>
                </c:pt>
                <c:pt idx="2">
                  <c:v>33</c:v>
                </c:pt>
                <c:pt idx="3">
                  <c:v>22</c:v>
                </c:pt>
                <c:pt idx="4">
                  <c:v>19</c:v>
                </c:pt>
                <c:pt idx="5">
                  <c:v>15</c:v>
                </c:pt>
                <c:pt idx="6">
                  <c:v>9</c:v>
                </c:pt>
                <c:pt idx="7">
                  <c:v>8</c:v>
                </c:pt>
                <c:pt idx="8">
                  <c:v>1</c:v>
                </c:pt>
                <c:pt idx="9">
                  <c:v>1</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0</c:v>
                </c:pt>
                <c:pt idx="1">
                  <c:v>15</c:v>
                </c:pt>
                <c:pt idx="2">
                  <c:v>20</c:v>
                </c:pt>
                <c:pt idx="3">
                  <c:v>13</c:v>
                </c:pt>
                <c:pt idx="4">
                  <c:v>12</c:v>
                </c:pt>
                <c:pt idx="5">
                  <c:v>5</c:v>
                </c:pt>
                <c:pt idx="6">
                  <c:v>4</c:v>
                </c:pt>
                <c:pt idx="7">
                  <c:v>3</c:v>
                </c:pt>
                <c:pt idx="8">
                  <c:v>0</c:v>
                </c:pt>
                <c:pt idx="9">
                  <c:v>0</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2</c:v>
                </c:pt>
                <c:pt idx="1">
                  <c:v>33</c:v>
                </c:pt>
                <c:pt idx="2">
                  <c:v>49</c:v>
                </c:pt>
                <c:pt idx="3">
                  <c:v>33</c:v>
                </c:pt>
                <c:pt idx="4">
                  <c:v>14</c:v>
                </c:pt>
                <c:pt idx="5">
                  <c:v>19</c:v>
                </c:pt>
                <c:pt idx="6">
                  <c:v>10</c:v>
                </c:pt>
                <c:pt idx="7">
                  <c:v>5</c:v>
                </c:pt>
                <c:pt idx="8">
                  <c:v>1</c:v>
                </c:pt>
                <c:pt idx="9">
                  <c:v>2</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1</c:v>
                </c:pt>
                <c:pt idx="1">
                  <c:v>2</c:v>
                </c:pt>
                <c:pt idx="2">
                  <c:v>38</c:v>
                </c:pt>
                <c:pt idx="3">
                  <c:v>27</c:v>
                </c:pt>
                <c:pt idx="4">
                  <c:v>17</c:v>
                </c:pt>
                <c:pt idx="5">
                  <c:v>14</c:v>
                </c:pt>
                <c:pt idx="6">
                  <c:v>5</c:v>
                </c:pt>
                <c:pt idx="7">
                  <c:v>3</c:v>
                </c:pt>
                <c:pt idx="8">
                  <c:v>2</c:v>
                </c:pt>
                <c:pt idx="9">
                  <c:v>1</c:v>
                </c:pt>
              </c:numCache>
            </c:numRef>
          </c:val>
          <c:smooth val="0"/>
        </c:ser>
        <c:dLbls>
          <c:showLegendKey val="0"/>
          <c:showVal val="0"/>
          <c:showCatName val="0"/>
          <c:showSerName val="0"/>
          <c:showPercent val="0"/>
          <c:showBubbleSize val="0"/>
        </c:dLbls>
        <c:smooth val="0"/>
        <c:axId val="717798112"/>
        <c:axId val="620655432"/>
      </c:lineChart>
      <c:catAx>
        <c:axId val="7177981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20655432"/>
        <c:crosses val="autoZero"/>
        <c:auto val="1"/>
        <c:lblAlgn val="ctr"/>
        <c:lblOffset val="100"/>
        <c:noMultiLvlLbl val="0"/>
      </c:catAx>
      <c:valAx>
        <c:axId val="6206554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7798112"/>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2967</c:v>
                </c:pt>
                <c:pt idx="1">
                  <c:v>225</c:v>
                </c:pt>
                <c:pt idx="2">
                  <c:v>268</c:v>
                </c:pt>
                <c:pt idx="3" formatCode="#,##0">
                  <c:v>3850</c:v>
                </c:pt>
                <c:pt idx="4">
                  <c:v>87</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7777777777777781"/>
          <c:y val="7.407407407407407E-2"/>
          <c:w val="0.31388888888888888"/>
          <c:h val="0.888310731991834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125</c:v>
                </c:pt>
                <c:pt idx="1">
                  <c:v>593</c:v>
                </c:pt>
                <c:pt idx="2">
                  <c:v>505</c:v>
                </c:pt>
                <c:pt idx="3">
                  <c:v>341</c:v>
                </c:pt>
                <c:pt idx="4">
                  <c:v>297</c:v>
                </c:pt>
                <c:pt idx="5">
                  <c:v>342</c:v>
                </c:pt>
                <c:pt idx="6">
                  <c:v>309</c:v>
                </c:pt>
                <c:pt idx="7">
                  <c:v>270</c:v>
                </c:pt>
                <c:pt idx="8">
                  <c:v>134</c:v>
                </c:pt>
                <c:pt idx="9">
                  <c:v>51</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4</c:v>
                </c:pt>
                <c:pt idx="1">
                  <c:v>25</c:v>
                </c:pt>
                <c:pt idx="2">
                  <c:v>39</c:v>
                </c:pt>
                <c:pt idx="3">
                  <c:v>52</c:v>
                </c:pt>
                <c:pt idx="4">
                  <c:v>24</c:v>
                </c:pt>
                <c:pt idx="5">
                  <c:v>26</c:v>
                </c:pt>
                <c:pt idx="6">
                  <c:v>22</c:v>
                </c:pt>
                <c:pt idx="7">
                  <c:v>18</c:v>
                </c:pt>
                <c:pt idx="8">
                  <c:v>13</c:v>
                </c:pt>
                <c:pt idx="9">
                  <c:v>2</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2</c:v>
                </c:pt>
                <c:pt idx="1">
                  <c:v>22</c:v>
                </c:pt>
                <c:pt idx="2">
                  <c:v>23</c:v>
                </c:pt>
                <c:pt idx="3">
                  <c:v>27</c:v>
                </c:pt>
                <c:pt idx="4">
                  <c:v>41</c:v>
                </c:pt>
                <c:pt idx="5">
                  <c:v>47</c:v>
                </c:pt>
                <c:pt idx="6">
                  <c:v>44</c:v>
                </c:pt>
                <c:pt idx="7">
                  <c:v>40</c:v>
                </c:pt>
                <c:pt idx="8">
                  <c:v>16</c:v>
                </c:pt>
                <c:pt idx="9">
                  <c:v>6</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105</c:v>
                </c:pt>
                <c:pt idx="1">
                  <c:v>661</c:v>
                </c:pt>
                <c:pt idx="2">
                  <c:v>790</c:v>
                </c:pt>
                <c:pt idx="3">
                  <c:v>658</c:v>
                </c:pt>
                <c:pt idx="4">
                  <c:v>511</c:v>
                </c:pt>
                <c:pt idx="5">
                  <c:v>408</c:v>
                </c:pt>
                <c:pt idx="6">
                  <c:v>315</c:v>
                </c:pt>
                <c:pt idx="7">
                  <c:v>232</c:v>
                </c:pt>
                <c:pt idx="8">
                  <c:v>127</c:v>
                </c:pt>
                <c:pt idx="9">
                  <c:v>43</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1</c:v>
                </c:pt>
                <c:pt idx="1">
                  <c:v>6</c:v>
                </c:pt>
                <c:pt idx="2">
                  <c:v>8</c:v>
                </c:pt>
                <c:pt idx="3">
                  <c:v>13</c:v>
                </c:pt>
                <c:pt idx="4">
                  <c:v>15</c:v>
                </c:pt>
                <c:pt idx="5">
                  <c:v>7</c:v>
                </c:pt>
                <c:pt idx="6">
                  <c:v>8</c:v>
                </c:pt>
                <c:pt idx="7">
                  <c:v>17</c:v>
                </c:pt>
                <c:pt idx="8">
                  <c:v>8</c:v>
                </c:pt>
                <c:pt idx="9">
                  <c:v>4</c:v>
                </c:pt>
              </c:numCache>
            </c:numRef>
          </c:val>
          <c:smooth val="0"/>
        </c:ser>
        <c:dLbls>
          <c:showLegendKey val="0"/>
          <c:showVal val="0"/>
          <c:showCatName val="0"/>
          <c:showSerName val="0"/>
          <c:showPercent val="0"/>
          <c:showBubbleSize val="0"/>
        </c:dLbls>
        <c:smooth val="0"/>
        <c:axId val="612214296"/>
        <c:axId val="499667608"/>
      </c:lineChart>
      <c:catAx>
        <c:axId val="61221429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499667608"/>
        <c:crosses val="autoZero"/>
        <c:auto val="1"/>
        <c:lblAlgn val="ctr"/>
        <c:lblOffset val="100"/>
        <c:noMultiLvlLbl val="0"/>
      </c:catAx>
      <c:valAx>
        <c:axId val="4996676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12214296"/>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Contratos-Estudios'!$B$9:$I$9</c:f>
              <c:numCache>
                <c:formatCode>#,##0;\(#,##0\)</c:formatCode>
                <c:ptCount val="8"/>
                <c:pt idx="0">
                  <c:v>314</c:v>
                </c:pt>
                <c:pt idx="1">
                  <c:v>833</c:v>
                </c:pt>
                <c:pt idx="2">
                  <c:v>1726</c:v>
                </c:pt>
                <c:pt idx="3">
                  <c:v>312</c:v>
                </c:pt>
                <c:pt idx="4">
                  <c:v>59</c:v>
                </c:pt>
                <c:pt idx="5">
                  <c:v>27</c:v>
                </c:pt>
                <c:pt idx="6">
                  <c:v>72</c:v>
                </c:pt>
                <c:pt idx="7">
                  <c:v>35</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Contratos-Estudios'!$B$10:$I$10</c:f>
              <c:numCache>
                <c:formatCode>#,##0;\(#,##0\)</c:formatCode>
                <c:ptCount val="8"/>
                <c:pt idx="0">
                  <c:v>14</c:v>
                </c:pt>
                <c:pt idx="1">
                  <c:v>85</c:v>
                </c:pt>
                <c:pt idx="2">
                  <c:v>248</c:v>
                </c:pt>
                <c:pt idx="3">
                  <c:v>95</c:v>
                </c:pt>
                <c:pt idx="4">
                  <c:v>12</c:v>
                </c:pt>
                <c:pt idx="5">
                  <c:v>8</c:v>
                </c:pt>
                <c:pt idx="6">
                  <c:v>13</c:v>
                </c:pt>
                <c:pt idx="7">
                  <c:v>17</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Contratos-Estudios'!$B$11:$I$11</c:f>
              <c:numCache>
                <c:formatCode>#,##0;\(#,##0\)</c:formatCode>
                <c:ptCount val="8"/>
                <c:pt idx="0">
                  <c:v>10</c:v>
                </c:pt>
                <c:pt idx="1">
                  <c:v>43</c:v>
                </c:pt>
                <c:pt idx="2">
                  <c:v>53</c:v>
                </c:pt>
                <c:pt idx="3">
                  <c:v>35</c:v>
                </c:pt>
                <c:pt idx="4">
                  <c:v>11</c:v>
                </c:pt>
                <c:pt idx="5">
                  <c:v>9</c:v>
                </c:pt>
                <c:pt idx="6">
                  <c:v>7</c:v>
                </c:pt>
                <c:pt idx="7">
                  <c:v>7</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Contratos-Estudios'!$B$12:$I$12</c:f>
              <c:numCache>
                <c:formatCode>#,##0;\(#,##0\)</c:formatCode>
                <c:ptCount val="8"/>
                <c:pt idx="0">
                  <c:v>3</c:v>
                </c:pt>
                <c:pt idx="1">
                  <c:v>33</c:v>
                </c:pt>
                <c:pt idx="2">
                  <c:v>56</c:v>
                </c:pt>
                <c:pt idx="3">
                  <c:v>15</c:v>
                </c:pt>
                <c:pt idx="4">
                  <c:v>11</c:v>
                </c:pt>
                <c:pt idx="5">
                  <c:v>3</c:v>
                </c:pt>
                <c:pt idx="6">
                  <c:v>9</c:v>
                </c:pt>
                <c:pt idx="7">
                  <c:v>2</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Contratos-Estudios'!$B$13:$I$13</c:f>
              <c:numCache>
                <c:formatCode>#,##0;\(#,##0\)</c:formatCode>
                <c:ptCount val="8"/>
                <c:pt idx="0">
                  <c:v>0</c:v>
                </c:pt>
                <c:pt idx="1">
                  <c:v>3</c:v>
                </c:pt>
                <c:pt idx="2">
                  <c:v>2</c:v>
                </c:pt>
                <c:pt idx="3">
                  <c:v>0</c:v>
                </c:pt>
                <c:pt idx="4">
                  <c:v>2</c:v>
                </c:pt>
                <c:pt idx="5">
                  <c:v>0</c:v>
                </c:pt>
                <c:pt idx="6">
                  <c:v>1</c:v>
                </c:pt>
                <c:pt idx="7">
                  <c:v>2</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Contratos-Estudios'!$B$14:$I$14</c:f>
              <c:numCache>
                <c:formatCode>#,##0;\(#,##0\)</c:formatCode>
                <c:ptCount val="8"/>
                <c:pt idx="0">
                  <c:v>239</c:v>
                </c:pt>
                <c:pt idx="1">
                  <c:v>685</c:v>
                </c:pt>
                <c:pt idx="2">
                  <c:v>1098</c:v>
                </c:pt>
                <c:pt idx="3">
                  <c:v>163</c:v>
                </c:pt>
                <c:pt idx="4">
                  <c:v>42</c:v>
                </c:pt>
                <c:pt idx="5">
                  <c:v>25</c:v>
                </c:pt>
                <c:pt idx="6">
                  <c:v>69</c:v>
                </c:pt>
                <c:pt idx="7">
                  <c:v>47</c:v>
                </c:pt>
              </c:numCache>
            </c:numRef>
          </c:val>
          <c:smooth val="0"/>
        </c:ser>
        <c:dLbls>
          <c:showLegendKey val="0"/>
          <c:showVal val="0"/>
          <c:showCatName val="0"/>
          <c:showSerName val="0"/>
          <c:showPercent val="0"/>
          <c:showBubbleSize val="0"/>
        </c:dLbls>
        <c:smooth val="0"/>
        <c:axId val="721370584"/>
        <c:axId val="721372936"/>
      </c:lineChart>
      <c:catAx>
        <c:axId val="721370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1372936"/>
        <c:crosses val="autoZero"/>
        <c:auto val="1"/>
        <c:lblAlgn val="ctr"/>
        <c:lblOffset val="100"/>
        <c:noMultiLvlLbl val="0"/>
      </c:catAx>
      <c:valAx>
        <c:axId val="72137293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1370584"/>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0.57724359610309728</c:v>
                </c:pt>
                <c:pt idx="1">
                  <c:v>0.52718009310259051</c:v>
                </c:pt>
                <c:pt idx="2">
                  <c:v>0.52974442507112052</c:v>
                </c:pt>
                <c:pt idx="3">
                  <c:v>0.52812229552785672</c:v>
                </c:pt>
                <c:pt idx="4">
                  <c:v>0.57052723194630617</c:v>
                </c:pt>
              </c:numCache>
            </c:numRef>
          </c:val>
        </c:ser>
        <c:dLbls>
          <c:showLegendKey val="0"/>
          <c:showVal val="0"/>
          <c:showCatName val="0"/>
          <c:showSerName val="0"/>
          <c:showPercent val="0"/>
          <c:showBubbleSize val="0"/>
        </c:dLbls>
        <c:gapWidth val="199"/>
        <c:axId val="721370192"/>
        <c:axId val="721375288"/>
      </c:barChart>
      <c:catAx>
        <c:axId val="72137019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721375288"/>
        <c:crosses val="autoZero"/>
        <c:auto val="1"/>
        <c:lblAlgn val="ctr"/>
        <c:lblOffset val="100"/>
        <c:noMultiLvlLbl val="0"/>
      </c:catAx>
      <c:valAx>
        <c:axId val="72137528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2137019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0.79812666494801066</c:v>
                </c:pt>
                <c:pt idx="1">
                  <c:v>3.4510612700867922E-2</c:v>
                </c:pt>
                <c:pt idx="2">
                  <c:v>2.4525221276961415E-2</c:v>
                </c:pt>
                <c:pt idx="3">
                  <c:v>0.14283750107416002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2256637168141591"/>
          <c:y val="0.14929214929214929"/>
          <c:w val="0.27463126843657809"/>
          <c:h val="0.80759391562541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183</v>
      </c>
    </row>
    <row r="4" spans="1:8" x14ac:dyDescent="0.25">
      <c r="A4" s="91" t="s">
        <v>184</v>
      </c>
      <c r="B4" s="91"/>
      <c r="C4" s="91"/>
      <c r="D4" s="91"/>
      <c r="E4" s="91"/>
      <c r="F4" s="91"/>
      <c r="G4" s="91"/>
      <c r="H4" s="91"/>
    </row>
    <row r="7" spans="1:8" x14ac:dyDescent="0.25">
      <c r="A7" s="40" t="s">
        <v>185</v>
      </c>
      <c r="B7" s="92" t="s">
        <v>187</v>
      </c>
      <c r="C7" s="92"/>
      <c r="D7" s="92"/>
    </row>
    <row r="8" spans="1:8" x14ac:dyDescent="0.25">
      <c r="A8" s="41"/>
      <c r="B8" s="42" t="s">
        <v>160</v>
      </c>
      <c r="C8" s="42" t="s">
        <v>20</v>
      </c>
      <c r="D8" s="42" t="s">
        <v>186</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93" t="s">
        <v>212</v>
      </c>
      <c r="G25" s="94"/>
      <c r="H25" s="94"/>
      <c r="I25" s="94"/>
      <c r="J25" s="94"/>
      <c r="K25" s="94"/>
      <c r="L25" s="94"/>
      <c r="M25" s="94"/>
      <c r="N25" s="94"/>
    </row>
    <row r="26" spans="1:14" x14ac:dyDescent="0.25">
      <c r="A26" s="86">
        <v>40695</v>
      </c>
      <c r="B26" s="16">
        <v>3624</v>
      </c>
      <c r="C26" s="16">
        <v>2887</v>
      </c>
      <c r="D26" s="16">
        <f t="shared" si="0"/>
        <v>6511</v>
      </c>
      <c r="F26" s="94"/>
      <c r="G26" s="94"/>
      <c r="H26" s="94"/>
      <c r="I26" s="94"/>
      <c r="J26" s="94"/>
      <c r="K26" s="94"/>
      <c r="L26" s="94"/>
      <c r="M26" s="94"/>
      <c r="N26" s="94"/>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5" x14ac:dyDescent="0.25">
      <c r="A81" s="86">
        <v>42370</v>
      </c>
      <c r="B81" s="83">
        <v>2433</v>
      </c>
      <c r="C81" s="83">
        <v>1646</v>
      </c>
      <c r="D81" s="83">
        <f t="shared" ref="D81:D92" si="2">B81+C81</f>
        <v>4079</v>
      </c>
    </row>
    <row r="82" spans="1:5" x14ac:dyDescent="0.25">
      <c r="A82" s="86">
        <v>42401</v>
      </c>
      <c r="B82" s="83">
        <v>2526</v>
      </c>
      <c r="C82" s="83">
        <v>1640</v>
      </c>
      <c r="D82" s="83">
        <f t="shared" si="2"/>
        <v>4166</v>
      </c>
    </row>
    <row r="83" spans="1:5" x14ac:dyDescent="0.25">
      <c r="A83" s="86">
        <v>42430</v>
      </c>
      <c r="B83" s="83">
        <v>2537</v>
      </c>
      <c r="C83" s="83">
        <v>1659</v>
      </c>
      <c r="D83" s="83">
        <f t="shared" si="2"/>
        <v>4196</v>
      </c>
    </row>
    <row r="84" spans="1:5" x14ac:dyDescent="0.25">
      <c r="A84" s="86">
        <v>42461</v>
      </c>
      <c r="B84" s="83">
        <v>2835</v>
      </c>
      <c r="C84" s="83">
        <v>1907</v>
      </c>
      <c r="D84" s="83">
        <f t="shared" si="2"/>
        <v>4742</v>
      </c>
    </row>
    <row r="85" spans="1:5" x14ac:dyDescent="0.25">
      <c r="A85" s="86">
        <v>42491</v>
      </c>
      <c r="B85" s="83">
        <v>3466</v>
      </c>
      <c r="C85" s="83">
        <v>2309</v>
      </c>
      <c r="D85" s="83">
        <f t="shared" si="2"/>
        <v>5775</v>
      </c>
    </row>
    <row r="86" spans="1:5" x14ac:dyDescent="0.25">
      <c r="A86" s="86">
        <v>42522</v>
      </c>
      <c r="B86" s="83">
        <v>4198</v>
      </c>
      <c r="C86" s="83">
        <v>3033</v>
      </c>
      <c r="D86" s="83">
        <f t="shared" si="2"/>
        <v>7231</v>
      </c>
    </row>
    <row r="87" spans="1:5" x14ac:dyDescent="0.25">
      <c r="A87" s="86">
        <v>42552</v>
      </c>
      <c r="B87" s="83">
        <v>3988</v>
      </c>
      <c r="C87" s="83">
        <v>2909</v>
      </c>
      <c r="D87" s="83">
        <f t="shared" si="2"/>
        <v>6897</v>
      </c>
    </row>
    <row r="88" spans="1:5" x14ac:dyDescent="0.25">
      <c r="A88" s="86">
        <v>42583</v>
      </c>
      <c r="B88" s="83">
        <v>3583</v>
      </c>
      <c r="C88" s="83">
        <v>2565</v>
      </c>
      <c r="D88" s="83">
        <f t="shared" si="2"/>
        <v>6148</v>
      </c>
      <c r="E88" s="90">
        <f>D87-D88</f>
        <v>749</v>
      </c>
    </row>
    <row r="89" spans="1:5" x14ac:dyDescent="0.25">
      <c r="A89" s="86">
        <v>42614</v>
      </c>
      <c r="B89" s="83"/>
      <c r="C89" s="83"/>
      <c r="D89" s="83">
        <f t="shared" si="2"/>
        <v>0</v>
      </c>
    </row>
    <row r="90" spans="1:5" x14ac:dyDescent="0.25">
      <c r="A90" s="86">
        <v>42644</v>
      </c>
      <c r="B90" s="83"/>
      <c r="C90" s="83"/>
      <c r="D90" s="83">
        <f t="shared" si="2"/>
        <v>0</v>
      </c>
    </row>
    <row r="91" spans="1:5" x14ac:dyDescent="0.25">
      <c r="A91" s="86">
        <v>42675</v>
      </c>
      <c r="B91" s="83"/>
      <c r="C91" s="83"/>
      <c r="D91" s="83">
        <f t="shared" si="2"/>
        <v>0</v>
      </c>
    </row>
    <row r="92" spans="1:5" x14ac:dyDescent="0.25">
      <c r="A92" s="86">
        <v>42705</v>
      </c>
      <c r="B92" s="83"/>
      <c r="C92" s="83"/>
      <c r="D92" s="83">
        <f t="shared" si="2"/>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ColWidth="11.42578125"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97" t="s">
        <v>222</v>
      </c>
      <c r="B3" s="97"/>
      <c r="C3" s="97"/>
      <c r="D3" s="97"/>
      <c r="E3" s="97"/>
      <c r="F3" s="97"/>
      <c r="G3" s="97"/>
      <c r="H3" s="97"/>
      <c r="I3" s="97"/>
    </row>
    <row r="4" spans="1:14" s="9" customFormat="1" ht="15.75" x14ac:dyDescent="0.25">
      <c r="A4" s="12"/>
    </row>
    <row r="7" spans="1:14" x14ac:dyDescent="0.2">
      <c r="A7" s="98" t="s">
        <v>221</v>
      </c>
      <c r="B7" s="98"/>
      <c r="C7" s="98"/>
      <c r="D7" s="98"/>
      <c r="E7" s="98"/>
      <c r="F7" s="98"/>
      <c r="G7" s="98"/>
      <c r="H7" s="98"/>
      <c r="I7" s="98"/>
      <c r="J7" s="98"/>
      <c r="K7" s="98"/>
      <c r="L7" s="98"/>
      <c r="M7" s="98"/>
      <c r="N7" s="98"/>
    </row>
    <row r="8" spans="1:14" ht="26.25" customHeight="1" x14ac:dyDescent="0.2">
      <c r="A8" s="95" t="s">
        <v>178</v>
      </c>
      <c r="B8" s="99" t="s">
        <v>0</v>
      </c>
      <c r="C8" s="99"/>
      <c r="D8" s="99"/>
      <c r="E8" s="99"/>
      <c r="F8" s="99"/>
      <c r="G8" s="99" t="s">
        <v>1</v>
      </c>
      <c r="H8" s="99"/>
      <c r="I8" s="99"/>
      <c r="J8" s="99"/>
      <c r="K8" s="99"/>
      <c r="L8" s="100" t="s">
        <v>2</v>
      </c>
      <c r="M8" s="100"/>
      <c r="N8" s="100"/>
    </row>
    <row r="9" spans="1:14" ht="51" x14ac:dyDescent="0.2">
      <c r="A9" s="96"/>
      <c r="B9" s="26" t="s">
        <v>160</v>
      </c>
      <c r="C9" s="27" t="s">
        <v>161</v>
      </c>
      <c r="D9" s="4" t="s">
        <v>3</v>
      </c>
      <c r="E9" s="3" t="s">
        <v>4</v>
      </c>
      <c r="F9" s="4" t="s">
        <v>5</v>
      </c>
      <c r="G9" s="26" t="s">
        <v>160</v>
      </c>
      <c r="H9" s="25" t="s">
        <v>158</v>
      </c>
      <c r="I9" s="4" t="s">
        <v>3</v>
      </c>
      <c r="J9" s="25" t="s">
        <v>159</v>
      </c>
      <c r="K9" s="4" t="s">
        <v>5</v>
      </c>
      <c r="L9" s="26" t="s">
        <v>160</v>
      </c>
      <c r="M9" s="4" t="s">
        <v>3</v>
      </c>
      <c r="N9" s="4" t="s">
        <v>7</v>
      </c>
    </row>
    <row r="10" spans="1:14" x14ac:dyDescent="0.2">
      <c r="A10" s="2" t="s">
        <v>8</v>
      </c>
      <c r="B10" s="21">
        <v>136</v>
      </c>
      <c r="C10" s="81">
        <f>B10/$F$20</f>
        <v>1.6685069316648263E-2</v>
      </c>
      <c r="D10" s="21">
        <v>98</v>
      </c>
      <c r="E10" s="81">
        <f>D10/$F$20</f>
        <v>1.2023064654643601E-2</v>
      </c>
      <c r="F10" s="80">
        <f>B10+D10</f>
        <v>234</v>
      </c>
      <c r="G10" s="21">
        <v>109</v>
      </c>
      <c r="H10" s="81">
        <f>G10/$K$20</f>
        <v>1.7691933127739003E-2</v>
      </c>
      <c r="I10" s="21">
        <v>69</v>
      </c>
      <c r="J10" s="28">
        <f>I10/$K$20</f>
        <v>1.1199480603798084E-2</v>
      </c>
      <c r="K10" s="16">
        <f>G10+I10</f>
        <v>178</v>
      </c>
      <c r="L10" s="16">
        <f>B10-G10</f>
        <v>27</v>
      </c>
      <c r="M10" s="16">
        <f>D10-I10</f>
        <v>29</v>
      </c>
      <c r="N10" s="16">
        <f>F10-K10</f>
        <v>56</v>
      </c>
    </row>
    <row r="11" spans="1:14" x14ac:dyDescent="0.2">
      <c r="A11" s="2" t="s">
        <v>9</v>
      </c>
      <c r="B11" s="21">
        <v>675</v>
      </c>
      <c r="C11" s="81">
        <f t="shared" ref="C11:C13" si="0">B11/$F$20</f>
        <v>8.2811924917188071E-2</v>
      </c>
      <c r="D11" s="21">
        <v>553</v>
      </c>
      <c r="E11" s="81">
        <f t="shared" ref="E11:E20" si="1">D11/$F$20</f>
        <v>6.7844436265488903E-2</v>
      </c>
      <c r="F11" s="80">
        <f t="shared" ref="F11:F13" si="2">B11+D11</f>
        <v>1228</v>
      </c>
      <c r="G11" s="21">
        <v>508</v>
      </c>
      <c r="H11" s="81">
        <f t="shared" ref="H11:H20" si="3">G11/$K$20</f>
        <v>8.2454147054049673E-2</v>
      </c>
      <c r="I11" s="21">
        <v>423</v>
      </c>
      <c r="J11" s="28">
        <f t="shared" ref="J11:J20" si="4">I11/$K$20</f>
        <v>6.8657685440675215E-2</v>
      </c>
      <c r="K11" s="16">
        <f t="shared" ref="K11:K20" si="5">G11+I11</f>
        <v>931</v>
      </c>
      <c r="L11" s="80">
        <f t="shared" ref="L11:L19" si="6">B11-G11</f>
        <v>167</v>
      </c>
      <c r="M11" s="16">
        <f t="shared" ref="M11:M20" si="7">D11-I11</f>
        <v>130</v>
      </c>
      <c r="N11" s="16">
        <f t="shared" ref="N11:N20" si="8">F11-K11</f>
        <v>297</v>
      </c>
    </row>
    <row r="12" spans="1:14" x14ac:dyDescent="0.2">
      <c r="A12" s="2" t="s">
        <v>10</v>
      </c>
      <c r="B12" s="21">
        <v>811</v>
      </c>
      <c r="C12" s="81">
        <f t="shared" si="0"/>
        <v>9.9496994233836344E-2</v>
      </c>
      <c r="D12" s="21">
        <v>659</v>
      </c>
      <c r="E12" s="81">
        <f t="shared" si="1"/>
        <v>8.084897558581769E-2</v>
      </c>
      <c r="F12" s="80">
        <f t="shared" si="2"/>
        <v>1470</v>
      </c>
      <c r="G12" s="21">
        <v>603</v>
      </c>
      <c r="H12" s="81">
        <f t="shared" si="3"/>
        <v>9.7873721798409349E-2</v>
      </c>
      <c r="I12" s="21">
        <v>514</v>
      </c>
      <c r="J12" s="28">
        <f t="shared" si="4"/>
        <v>8.3428014932640807E-2</v>
      </c>
      <c r="K12" s="16">
        <f t="shared" si="5"/>
        <v>1117</v>
      </c>
      <c r="L12" s="80">
        <f t="shared" si="6"/>
        <v>208</v>
      </c>
      <c r="M12" s="16">
        <f>D12-I12</f>
        <v>145</v>
      </c>
      <c r="N12" s="16">
        <f t="shared" si="8"/>
        <v>353</v>
      </c>
    </row>
    <row r="13" spans="1:14" x14ac:dyDescent="0.2">
      <c r="A13" s="2" t="s">
        <v>11</v>
      </c>
      <c r="B13" s="21">
        <v>672</v>
      </c>
      <c r="C13" s="81">
        <f t="shared" si="0"/>
        <v>8.244387191755613E-2</v>
      </c>
      <c r="D13" s="21">
        <v>507</v>
      </c>
      <c r="E13" s="81">
        <f t="shared" si="1"/>
        <v>6.2200956937799042E-2</v>
      </c>
      <c r="F13" s="80">
        <f t="shared" si="2"/>
        <v>1179</v>
      </c>
      <c r="G13" s="21">
        <v>511</v>
      </c>
      <c r="H13" s="81">
        <f t="shared" si="3"/>
        <v>8.294108099334524E-2</v>
      </c>
      <c r="I13" s="21">
        <v>368</v>
      </c>
      <c r="J13" s="28">
        <f t="shared" si="4"/>
        <v>5.9730563220256452E-2</v>
      </c>
      <c r="K13" s="16">
        <f t="shared" si="5"/>
        <v>879</v>
      </c>
      <c r="L13" s="80">
        <f t="shared" si="6"/>
        <v>161</v>
      </c>
      <c r="M13" s="16">
        <f t="shared" si="7"/>
        <v>139</v>
      </c>
      <c r="N13" s="16">
        <f t="shared" si="8"/>
        <v>300</v>
      </c>
    </row>
    <row r="14" spans="1:14" x14ac:dyDescent="0.2">
      <c r="A14" s="2" t="s">
        <v>12</v>
      </c>
      <c r="B14" s="21">
        <v>617</v>
      </c>
      <c r="C14" s="81">
        <f t="shared" ref="C14:C20" si="9">B14/$F$20</f>
        <v>7.5696233590970427E-2</v>
      </c>
      <c r="D14" s="21">
        <v>450</v>
      </c>
      <c r="E14" s="81">
        <f t="shared" si="1"/>
        <v>5.5207949944792049E-2</v>
      </c>
      <c r="F14" s="80">
        <f t="shared" ref="F14:F20" si="10">B14+D14</f>
        <v>1067</v>
      </c>
      <c r="G14" s="21">
        <v>466</v>
      </c>
      <c r="H14" s="81">
        <f t="shared" si="3"/>
        <v>7.563707190391171E-2</v>
      </c>
      <c r="I14" s="21">
        <v>322</v>
      </c>
      <c r="J14" s="28">
        <f t="shared" si="4"/>
        <v>5.2264242817724398E-2</v>
      </c>
      <c r="K14" s="16">
        <f t="shared" si="5"/>
        <v>788</v>
      </c>
      <c r="L14" s="80">
        <f t="shared" si="6"/>
        <v>151</v>
      </c>
      <c r="M14" s="16">
        <f t="shared" si="7"/>
        <v>128</v>
      </c>
      <c r="N14" s="16">
        <f t="shared" si="8"/>
        <v>279</v>
      </c>
    </row>
    <row r="15" spans="1:14" x14ac:dyDescent="0.2">
      <c r="A15" s="2" t="s">
        <v>13</v>
      </c>
      <c r="B15" s="21">
        <v>522</v>
      </c>
      <c r="C15" s="81">
        <f t="shared" si="9"/>
        <v>6.4041221935958778E-2</v>
      </c>
      <c r="D15" s="21">
        <v>407</v>
      </c>
      <c r="E15" s="81">
        <f t="shared" si="1"/>
        <v>4.9932523616734142E-2</v>
      </c>
      <c r="F15" s="80">
        <f t="shared" si="10"/>
        <v>929</v>
      </c>
      <c r="G15" s="21">
        <v>403</v>
      </c>
      <c r="H15" s="81">
        <f t="shared" si="3"/>
        <v>6.5411459178704751E-2</v>
      </c>
      <c r="I15" s="21">
        <v>313</v>
      </c>
      <c r="J15" s="28">
        <f t="shared" si="4"/>
        <v>5.080344099983769E-2</v>
      </c>
      <c r="K15" s="16">
        <f t="shared" si="5"/>
        <v>716</v>
      </c>
      <c r="L15" s="80">
        <f t="shared" si="6"/>
        <v>119</v>
      </c>
      <c r="M15" s="16">
        <f t="shared" si="7"/>
        <v>94</v>
      </c>
      <c r="N15" s="16">
        <f t="shared" si="8"/>
        <v>213</v>
      </c>
    </row>
    <row r="16" spans="1:14" x14ac:dyDescent="0.2">
      <c r="A16" s="2" t="s">
        <v>14</v>
      </c>
      <c r="B16" s="21">
        <v>520</v>
      </c>
      <c r="C16" s="81">
        <f t="shared" si="9"/>
        <v>6.3795853269537475E-2</v>
      </c>
      <c r="D16" s="21">
        <v>359</v>
      </c>
      <c r="E16" s="81">
        <f t="shared" si="1"/>
        <v>4.4043675622622992E-2</v>
      </c>
      <c r="F16" s="80">
        <f t="shared" si="10"/>
        <v>879</v>
      </c>
      <c r="G16" s="21">
        <v>381</v>
      </c>
      <c r="H16" s="81">
        <f t="shared" si="3"/>
        <v>6.1840610290537251E-2</v>
      </c>
      <c r="I16" s="21">
        <v>274</v>
      </c>
      <c r="J16" s="28">
        <f t="shared" si="4"/>
        <v>4.4473299788995294E-2</v>
      </c>
      <c r="K16" s="16">
        <f t="shared" si="5"/>
        <v>655</v>
      </c>
      <c r="L16" s="80">
        <f t="shared" si="6"/>
        <v>139</v>
      </c>
      <c r="M16" s="16">
        <f t="shared" si="7"/>
        <v>85</v>
      </c>
      <c r="N16" s="16">
        <f t="shared" si="8"/>
        <v>224</v>
      </c>
    </row>
    <row r="17" spans="1:14" x14ac:dyDescent="0.2">
      <c r="A17" s="2" t="s">
        <v>15</v>
      </c>
      <c r="B17" s="21">
        <v>432</v>
      </c>
      <c r="C17" s="81">
        <f t="shared" si="9"/>
        <v>5.2999631947000365E-2</v>
      </c>
      <c r="D17" s="21">
        <v>229</v>
      </c>
      <c r="E17" s="81">
        <f t="shared" si="1"/>
        <v>2.809471230523862E-2</v>
      </c>
      <c r="F17" s="80">
        <f t="shared" si="10"/>
        <v>661</v>
      </c>
      <c r="G17" s="21">
        <v>325</v>
      </c>
      <c r="H17" s="81">
        <f t="shared" si="3"/>
        <v>5.2751176757019964E-2</v>
      </c>
      <c r="I17" s="21">
        <v>177</v>
      </c>
      <c r="J17" s="28">
        <f t="shared" si="4"/>
        <v>2.8729102418438564E-2</v>
      </c>
      <c r="K17" s="80">
        <f t="shared" si="5"/>
        <v>502</v>
      </c>
      <c r="L17" s="80">
        <f t="shared" si="6"/>
        <v>107</v>
      </c>
      <c r="M17" s="16">
        <f t="shared" si="7"/>
        <v>52</v>
      </c>
      <c r="N17" s="16">
        <f t="shared" si="8"/>
        <v>159</v>
      </c>
    </row>
    <row r="18" spans="1:14" x14ac:dyDescent="0.2">
      <c r="A18" s="2" t="s">
        <v>16</v>
      </c>
      <c r="B18" s="21">
        <v>264</v>
      </c>
      <c r="C18" s="81">
        <f t="shared" si="9"/>
        <v>3.2388663967611336E-2</v>
      </c>
      <c r="D18" s="21">
        <v>109</v>
      </c>
      <c r="E18" s="81">
        <f t="shared" si="1"/>
        <v>1.3372592319960741E-2</v>
      </c>
      <c r="F18" s="80">
        <f t="shared" si="10"/>
        <v>373</v>
      </c>
      <c r="G18" s="21">
        <v>213</v>
      </c>
      <c r="H18" s="81">
        <f t="shared" si="3"/>
        <v>3.4572309689985391E-2</v>
      </c>
      <c r="I18" s="21">
        <v>82</v>
      </c>
      <c r="J18" s="28">
        <f t="shared" si="4"/>
        <v>1.3309527674078883E-2</v>
      </c>
      <c r="K18" s="16">
        <f t="shared" si="5"/>
        <v>295</v>
      </c>
      <c r="L18" s="80">
        <f t="shared" si="6"/>
        <v>51</v>
      </c>
      <c r="M18" s="16">
        <f t="shared" si="7"/>
        <v>27</v>
      </c>
      <c r="N18" s="16">
        <f t="shared" si="8"/>
        <v>78</v>
      </c>
    </row>
    <row r="19" spans="1:14" x14ac:dyDescent="0.2">
      <c r="A19" s="2" t="s">
        <v>17</v>
      </c>
      <c r="B19" s="21">
        <v>95</v>
      </c>
      <c r="C19" s="81">
        <f t="shared" si="9"/>
        <v>1.1655011655011656E-2</v>
      </c>
      <c r="D19" s="21">
        <v>36</v>
      </c>
      <c r="E19" s="81">
        <f t="shared" si="1"/>
        <v>4.4166359955833644E-3</v>
      </c>
      <c r="F19" s="80">
        <f t="shared" si="10"/>
        <v>131</v>
      </c>
      <c r="G19" s="21">
        <v>71</v>
      </c>
      <c r="H19" s="81">
        <f t="shared" si="3"/>
        <v>1.1524103229995131E-2</v>
      </c>
      <c r="I19" s="21">
        <v>29</v>
      </c>
      <c r="J19" s="28">
        <f t="shared" si="4"/>
        <v>4.7070280798571663E-3</v>
      </c>
      <c r="K19" s="16">
        <f t="shared" si="5"/>
        <v>100</v>
      </c>
      <c r="L19" s="80">
        <f t="shared" si="6"/>
        <v>24</v>
      </c>
      <c r="M19" s="16">
        <f t="shared" si="7"/>
        <v>7</v>
      </c>
      <c r="N19" s="16">
        <f t="shared" si="8"/>
        <v>31</v>
      </c>
    </row>
    <row r="20" spans="1:14" ht="15.75" x14ac:dyDescent="0.25">
      <c r="A20" s="5" t="s">
        <v>5</v>
      </c>
      <c r="B20" s="17">
        <f>SUM(B10:B19)</f>
        <v>4744</v>
      </c>
      <c r="C20" s="23">
        <f t="shared" si="9"/>
        <v>0.5820144767513189</v>
      </c>
      <c r="D20" s="17">
        <f>SUM(D10:D19)</f>
        <v>3407</v>
      </c>
      <c r="E20" s="23">
        <f t="shared" si="1"/>
        <v>0.41798552324868116</v>
      </c>
      <c r="F20" s="17">
        <f t="shared" si="10"/>
        <v>8151</v>
      </c>
      <c r="G20" s="17">
        <f>SUM(G10:G19)</f>
        <v>3590</v>
      </c>
      <c r="H20" s="23">
        <f t="shared" si="3"/>
        <v>0.58269761402369746</v>
      </c>
      <c r="I20" s="17">
        <f>SUM(I10:I19)</f>
        <v>2571</v>
      </c>
      <c r="J20" s="23">
        <f t="shared" si="4"/>
        <v>0.41730238597630254</v>
      </c>
      <c r="K20" s="17">
        <f t="shared" si="5"/>
        <v>6161</v>
      </c>
      <c r="L20" s="17">
        <f t="shared" ref="L20" si="11">B20-G20</f>
        <v>1154</v>
      </c>
      <c r="M20" s="17">
        <f t="shared" si="7"/>
        <v>836</v>
      </c>
      <c r="N20" s="17">
        <f t="shared" si="8"/>
        <v>1990</v>
      </c>
    </row>
    <row r="42" spans="3:9" x14ac:dyDescent="0.2">
      <c r="C42" s="93" t="s">
        <v>223</v>
      </c>
      <c r="D42" s="93"/>
      <c r="E42" s="93"/>
      <c r="F42" s="93"/>
      <c r="G42" s="93"/>
      <c r="H42" s="93"/>
      <c r="I42" s="93"/>
    </row>
    <row r="43" spans="3:9" x14ac:dyDescent="0.2">
      <c r="C43" s="93"/>
      <c r="D43" s="93"/>
      <c r="E43" s="93"/>
      <c r="F43" s="93"/>
      <c r="G43" s="93"/>
      <c r="H43" s="93"/>
      <c r="I43" s="93"/>
    </row>
    <row r="44" spans="3:9" x14ac:dyDescent="0.2">
      <c r="C44" s="93"/>
      <c r="D44" s="93"/>
      <c r="E44" s="93"/>
      <c r="F44" s="93"/>
      <c r="G44" s="93"/>
      <c r="H44" s="93"/>
      <c r="I44" s="93"/>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ColWidth="11.42578125"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97" t="s">
        <v>224</v>
      </c>
      <c r="B3" s="97"/>
      <c r="C3" s="97"/>
      <c r="D3" s="97"/>
      <c r="E3" s="97"/>
      <c r="F3" s="97"/>
      <c r="G3" s="97"/>
      <c r="H3" s="97"/>
      <c r="I3" s="97"/>
    </row>
    <row r="4" spans="1:14" ht="15.75" x14ac:dyDescent="0.25">
      <c r="A4" s="12"/>
    </row>
    <row r="7" spans="1:14" x14ac:dyDescent="0.2">
      <c r="A7" s="98" t="s">
        <v>221</v>
      </c>
      <c r="B7" s="98"/>
      <c r="C7" s="98"/>
      <c r="D7" s="98"/>
      <c r="E7" s="98"/>
      <c r="F7" s="98"/>
      <c r="G7" s="98"/>
      <c r="H7" s="98"/>
      <c r="I7" s="98"/>
      <c r="J7" s="98"/>
      <c r="K7" s="98"/>
      <c r="L7" s="98"/>
      <c r="M7" s="98"/>
      <c r="N7" s="98"/>
    </row>
    <row r="8" spans="1:14" ht="25.5" customHeight="1" x14ac:dyDescent="0.2">
      <c r="A8" s="95" t="s">
        <v>179</v>
      </c>
      <c r="B8" s="99" t="s">
        <v>0</v>
      </c>
      <c r="C8" s="99"/>
      <c r="D8" s="99"/>
      <c r="E8" s="99"/>
      <c r="F8" s="99"/>
      <c r="G8" s="99" t="s">
        <v>1</v>
      </c>
      <c r="H8" s="99"/>
      <c r="I8" s="99"/>
      <c r="J8" s="99"/>
      <c r="K8" s="99"/>
      <c r="L8" s="100" t="s">
        <v>19</v>
      </c>
      <c r="M8" s="100"/>
      <c r="N8" s="100"/>
    </row>
    <row r="9" spans="1:14" ht="51" x14ac:dyDescent="0.2">
      <c r="A9" s="96"/>
      <c r="B9" s="26" t="s">
        <v>160</v>
      </c>
      <c r="C9" s="27" t="s">
        <v>161</v>
      </c>
      <c r="D9" s="10" t="s">
        <v>3</v>
      </c>
      <c r="E9" s="8" t="s">
        <v>4</v>
      </c>
      <c r="F9" s="10" t="s">
        <v>5</v>
      </c>
      <c r="G9" s="26" t="s">
        <v>160</v>
      </c>
      <c r="H9" s="25" t="s">
        <v>158</v>
      </c>
      <c r="I9" s="10" t="s">
        <v>20</v>
      </c>
      <c r="J9" s="25" t="s">
        <v>159</v>
      </c>
      <c r="K9" s="10" t="s">
        <v>5</v>
      </c>
      <c r="L9" s="26" t="s">
        <v>160</v>
      </c>
      <c r="M9" s="10" t="s">
        <v>3</v>
      </c>
      <c r="N9" s="10" t="s">
        <v>5</v>
      </c>
    </row>
    <row r="10" spans="1:14" x14ac:dyDescent="0.2">
      <c r="A10" s="7" t="s">
        <v>154</v>
      </c>
      <c r="B10" s="84">
        <v>465</v>
      </c>
      <c r="C10" s="81">
        <f>B10/$F$18</f>
        <v>5.7048214942951786E-2</v>
      </c>
      <c r="D10" s="84">
        <v>314</v>
      </c>
      <c r="E10" s="81">
        <f>D10/$F$18</f>
        <v>3.8522880628143789E-2</v>
      </c>
      <c r="F10" s="80">
        <f>B10+D10</f>
        <v>779</v>
      </c>
      <c r="G10" s="84">
        <v>364</v>
      </c>
      <c r="H10" s="81">
        <f>G10/$K$18</f>
        <v>5.6495421387552383E-2</v>
      </c>
      <c r="I10" s="84">
        <v>210</v>
      </c>
      <c r="J10" s="29">
        <f>I10/$K$18</f>
        <v>3.2593512338972529E-2</v>
      </c>
      <c r="K10" s="16">
        <f>G10+I10</f>
        <v>574</v>
      </c>
      <c r="L10" s="16">
        <f>B10-G10</f>
        <v>101</v>
      </c>
      <c r="M10" s="16">
        <f>D10-I10</f>
        <v>104</v>
      </c>
      <c r="N10" s="16">
        <f>F10-K10</f>
        <v>205</v>
      </c>
    </row>
    <row r="11" spans="1:14" x14ac:dyDescent="0.2">
      <c r="A11" s="7" t="s">
        <v>155</v>
      </c>
      <c r="B11" s="84">
        <v>1338</v>
      </c>
      <c r="C11" s="81">
        <f t="shared" ref="C11:C18" si="0">B11/$F$18</f>
        <v>0.16415163783584835</v>
      </c>
      <c r="D11" s="84">
        <v>847</v>
      </c>
      <c r="E11" s="81">
        <f t="shared" ref="E11:E18" si="1">D11/$F$18</f>
        <v>0.1039136302294197</v>
      </c>
      <c r="F11" s="80">
        <f>B11+D11</f>
        <v>2185</v>
      </c>
      <c r="G11" s="84">
        <v>1006</v>
      </c>
      <c r="H11" s="81">
        <f t="shared" ref="H11:H18" si="2">G11/$K$18</f>
        <v>0.15613844482383982</v>
      </c>
      <c r="I11" s="84">
        <v>642</v>
      </c>
      <c r="J11" s="29">
        <f t="shared" ref="J11:J18" si="3">I11/$K$18</f>
        <v>9.9643023436287448E-2</v>
      </c>
      <c r="K11" s="16">
        <f t="shared" ref="K11:K18" si="4">G11+I11</f>
        <v>1648</v>
      </c>
      <c r="L11" s="16">
        <f t="shared" ref="L11:L18" si="5">B11-G11</f>
        <v>332</v>
      </c>
      <c r="M11" s="16">
        <f t="shared" ref="M11:M18" si="6">D11-I11</f>
        <v>205</v>
      </c>
      <c r="N11" s="16">
        <f t="shared" ref="N11:N18" si="7">F11-K11</f>
        <v>537</v>
      </c>
    </row>
    <row r="12" spans="1:14" x14ac:dyDescent="0.2">
      <c r="A12" s="7" t="s">
        <v>23</v>
      </c>
      <c r="B12" s="84">
        <v>2319</v>
      </c>
      <c r="C12" s="81">
        <f t="shared" si="0"/>
        <v>0.28450496871549502</v>
      </c>
      <c r="D12" s="84">
        <v>1509</v>
      </c>
      <c r="E12" s="81">
        <f t="shared" si="1"/>
        <v>0.18513065881486934</v>
      </c>
      <c r="F12" s="80">
        <f t="shared" ref="F12:F18" si="8">B12+D12</f>
        <v>3828</v>
      </c>
      <c r="G12" s="84">
        <v>1900</v>
      </c>
      <c r="H12" s="81">
        <f t="shared" si="2"/>
        <v>0.29489368306689429</v>
      </c>
      <c r="I12" s="84">
        <v>1223</v>
      </c>
      <c r="J12" s="29">
        <f t="shared" si="3"/>
        <v>0.18981840757411145</v>
      </c>
      <c r="K12" s="16">
        <f t="shared" si="4"/>
        <v>3123</v>
      </c>
      <c r="L12" s="16">
        <f t="shared" si="5"/>
        <v>419</v>
      </c>
      <c r="M12" s="16">
        <f t="shared" si="6"/>
        <v>286</v>
      </c>
      <c r="N12" s="16">
        <f t="shared" si="7"/>
        <v>705</v>
      </c>
    </row>
    <row r="13" spans="1:14" x14ac:dyDescent="0.2">
      <c r="A13" s="7" t="s">
        <v>128</v>
      </c>
      <c r="B13" s="84">
        <v>345</v>
      </c>
      <c r="C13" s="81">
        <f t="shared" si="0"/>
        <v>4.2326094957673907E-2</v>
      </c>
      <c r="D13" s="84">
        <v>402</v>
      </c>
      <c r="E13" s="81">
        <f t="shared" si="1"/>
        <v>4.9319101950680899E-2</v>
      </c>
      <c r="F13" s="80">
        <f t="shared" si="8"/>
        <v>747</v>
      </c>
      <c r="G13" s="84">
        <v>285</v>
      </c>
      <c r="H13" s="81">
        <f t="shared" si="2"/>
        <v>4.4234052460034146E-2</v>
      </c>
      <c r="I13" s="84">
        <v>331</v>
      </c>
      <c r="J13" s="82">
        <f t="shared" si="3"/>
        <v>5.1373583734285272E-2</v>
      </c>
      <c r="K13" s="16">
        <f t="shared" si="4"/>
        <v>616</v>
      </c>
      <c r="L13" s="16">
        <f t="shared" si="5"/>
        <v>60</v>
      </c>
      <c r="M13" s="16">
        <f t="shared" si="6"/>
        <v>71</v>
      </c>
      <c r="N13" s="16">
        <f t="shared" si="7"/>
        <v>131</v>
      </c>
    </row>
    <row r="14" spans="1:14" x14ac:dyDescent="0.2">
      <c r="A14" s="7" t="s">
        <v>129</v>
      </c>
      <c r="B14" s="84">
        <v>84</v>
      </c>
      <c r="C14" s="81">
        <f t="shared" si="0"/>
        <v>1.0305483989694516E-2</v>
      </c>
      <c r="D14" s="84">
        <v>87</v>
      </c>
      <c r="E14" s="81">
        <f t="shared" si="1"/>
        <v>1.0673536989326464E-2</v>
      </c>
      <c r="F14" s="80">
        <f t="shared" si="8"/>
        <v>171</v>
      </c>
      <c r="G14" s="84">
        <v>67</v>
      </c>
      <c r="H14" s="81">
        <f t="shared" si="2"/>
        <v>1.0398882508148377E-2</v>
      </c>
      <c r="I14" s="84">
        <v>66</v>
      </c>
      <c r="J14" s="29">
        <f t="shared" si="3"/>
        <v>1.0243675306534224E-2</v>
      </c>
      <c r="K14" s="16">
        <f t="shared" si="4"/>
        <v>133</v>
      </c>
      <c r="L14" s="16">
        <f t="shared" si="5"/>
        <v>17</v>
      </c>
      <c r="M14" s="16">
        <f t="shared" si="6"/>
        <v>21</v>
      </c>
      <c r="N14" s="16">
        <f t="shared" si="7"/>
        <v>38</v>
      </c>
    </row>
    <row r="15" spans="1:14" x14ac:dyDescent="0.2">
      <c r="A15" s="7" t="s">
        <v>156</v>
      </c>
      <c r="B15" s="84">
        <v>41</v>
      </c>
      <c r="C15" s="81">
        <f t="shared" si="0"/>
        <v>5.0300576616366093E-3</v>
      </c>
      <c r="D15" s="84">
        <v>49</v>
      </c>
      <c r="E15" s="81">
        <f t="shared" si="1"/>
        <v>6.0115323273218007E-3</v>
      </c>
      <c r="F15" s="80">
        <f t="shared" si="8"/>
        <v>90</v>
      </c>
      <c r="G15" s="84">
        <v>30</v>
      </c>
      <c r="H15" s="81">
        <f t="shared" si="2"/>
        <v>4.6562160484246466E-3</v>
      </c>
      <c r="I15" s="84">
        <v>41</v>
      </c>
      <c r="J15" s="29">
        <f t="shared" si="3"/>
        <v>6.3634952661803506E-3</v>
      </c>
      <c r="K15" s="16">
        <f t="shared" si="4"/>
        <v>71</v>
      </c>
      <c r="L15" s="16">
        <f t="shared" si="5"/>
        <v>11</v>
      </c>
      <c r="M15" s="16">
        <f t="shared" si="6"/>
        <v>8</v>
      </c>
      <c r="N15" s="16">
        <f t="shared" si="7"/>
        <v>19</v>
      </c>
    </row>
    <row r="16" spans="1:14" x14ac:dyDescent="0.2">
      <c r="A16" s="7" t="s">
        <v>213</v>
      </c>
      <c r="B16" s="84">
        <v>96</v>
      </c>
      <c r="C16" s="81">
        <f t="shared" si="0"/>
        <v>1.1777695988222304E-2</v>
      </c>
      <c r="D16" s="84">
        <v>117</v>
      </c>
      <c r="E16" s="81">
        <f t="shared" si="1"/>
        <v>1.4354066985645933E-2</v>
      </c>
      <c r="F16" s="80">
        <f t="shared" si="8"/>
        <v>213</v>
      </c>
      <c r="G16" s="84">
        <v>68</v>
      </c>
      <c r="H16" s="81">
        <f t="shared" si="2"/>
        <v>1.0554089709762533E-2</v>
      </c>
      <c r="I16" s="84">
        <v>100</v>
      </c>
      <c r="J16" s="29">
        <f t="shared" si="3"/>
        <v>1.552072016141549E-2</v>
      </c>
      <c r="K16" s="16">
        <f t="shared" si="4"/>
        <v>168</v>
      </c>
      <c r="L16" s="16">
        <f t="shared" si="5"/>
        <v>28</v>
      </c>
      <c r="M16" s="16">
        <f t="shared" si="6"/>
        <v>17</v>
      </c>
      <c r="N16" s="16">
        <f t="shared" si="7"/>
        <v>45</v>
      </c>
    </row>
    <row r="17" spans="1:14" x14ac:dyDescent="0.2">
      <c r="A17" s="7" t="s">
        <v>214</v>
      </c>
      <c r="B17" s="84">
        <v>56</v>
      </c>
      <c r="C17" s="81">
        <f t="shared" si="0"/>
        <v>6.8703226597963442E-3</v>
      </c>
      <c r="D17" s="84">
        <v>82</v>
      </c>
      <c r="E17" s="81">
        <f t="shared" si="1"/>
        <v>1.0060115323273219E-2</v>
      </c>
      <c r="F17" s="80">
        <f t="shared" si="8"/>
        <v>138</v>
      </c>
      <c r="G17" s="84">
        <v>49</v>
      </c>
      <c r="H17" s="81">
        <f t="shared" si="2"/>
        <v>7.60515287909359E-3</v>
      </c>
      <c r="I17" s="84">
        <v>61</v>
      </c>
      <c r="J17" s="29">
        <f t="shared" si="3"/>
        <v>9.4676392984634483E-3</v>
      </c>
      <c r="K17" s="16">
        <f t="shared" si="4"/>
        <v>110</v>
      </c>
      <c r="L17" s="16">
        <f t="shared" si="5"/>
        <v>7</v>
      </c>
      <c r="M17" s="16">
        <f t="shared" si="6"/>
        <v>21</v>
      </c>
      <c r="N17" s="16">
        <f t="shared" si="7"/>
        <v>28</v>
      </c>
    </row>
    <row r="18" spans="1:14" ht="15.75" x14ac:dyDescent="0.25">
      <c r="A18" s="5" t="s">
        <v>5</v>
      </c>
      <c r="B18" s="17">
        <f>SUM(B10:B17)</f>
        <v>4744</v>
      </c>
      <c r="C18" s="23">
        <f t="shared" si="0"/>
        <v>0.5820144767513189</v>
      </c>
      <c r="D18" s="17">
        <f>SUM(D10:D17)</f>
        <v>3407</v>
      </c>
      <c r="E18" s="23">
        <f t="shared" si="1"/>
        <v>0.41798552324868116</v>
      </c>
      <c r="F18" s="17">
        <f t="shared" si="8"/>
        <v>8151</v>
      </c>
      <c r="G18" s="17">
        <f>SUM(G10:G17)</f>
        <v>3769</v>
      </c>
      <c r="H18" s="23">
        <f t="shared" si="2"/>
        <v>0.58497594288374977</v>
      </c>
      <c r="I18" s="17">
        <f>SUM(I10:I17)</f>
        <v>2674</v>
      </c>
      <c r="J18" s="30">
        <f t="shared" si="3"/>
        <v>0.41502405711625018</v>
      </c>
      <c r="K18" s="17">
        <f t="shared" si="4"/>
        <v>6443</v>
      </c>
      <c r="L18" s="17">
        <f t="shared" si="5"/>
        <v>975</v>
      </c>
      <c r="M18" s="17">
        <f t="shared" si="6"/>
        <v>733</v>
      </c>
      <c r="N18" s="17">
        <f t="shared" si="7"/>
        <v>1708</v>
      </c>
    </row>
    <row r="41" spans="2:8" x14ac:dyDescent="0.2">
      <c r="B41" s="93" t="s">
        <v>225</v>
      </c>
      <c r="C41" s="93"/>
      <c r="D41" s="93"/>
      <c r="E41" s="93"/>
      <c r="F41" s="93"/>
      <c r="G41" s="93"/>
      <c r="H41" s="93"/>
    </row>
    <row r="42" spans="2:8" x14ac:dyDescent="0.2">
      <c r="B42" s="93"/>
      <c r="C42" s="93"/>
      <c r="D42" s="93"/>
      <c r="E42" s="93"/>
      <c r="F42" s="93"/>
      <c r="G42" s="93"/>
      <c r="H42" s="93"/>
    </row>
    <row r="43" spans="2:8" x14ac:dyDescent="0.2">
      <c r="B43" s="93"/>
      <c r="C43" s="93"/>
      <c r="D43" s="93"/>
      <c r="E43" s="93"/>
      <c r="F43" s="93"/>
      <c r="G43" s="93"/>
      <c r="H43" s="93"/>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ColWidth="11.42578125"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97" t="s">
        <v>226</v>
      </c>
      <c r="B4" s="97"/>
      <c r="C4" s="97"/>
      <c r="D4" s="97"/>
      <c r="E4" s="97"/>
      <c r="F4" s="97"/>
      <c r="G4" s="97"/>
      <c r="H4" s="97"/>
      <c r="I4" s="97"/>
      <c r="J4" s="97"/>
      <c r="K4" s="97"/>
    </row>
    <row r="5" spans="1:28" ht="15.75" x14ac:dyDescent="0.25">
      <c r="A5" s="12"/>
    </row>
    <row r="8" spans="1:28" x14ac:dyDescent="0.2">
      <c r="A8" s="101" t="s">
        <v>221</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3"/>
    </row>
    <row r="9" spans="1:28" x14ac:dyDescent="0.2">
      <c r="A9" s="95" t="s">
        <v>178</v>
      </c>
      <c r="B9" s="99" t="s">
        <v>21</v>
      </c>
      <c r="C9" s="99"/>
      <c r="D9" s="99"/>
      <c r="E9" s="99" t="s">
        <v>22</v>
      </c>
      <c r="F9" s="99"/>
      <c r="G9" s="99"/>
      <c r="H9" s="99" t="s">
        <v>23</v>
      </c>
      <c r="I9" s="99"/>
      <c r="J9" s="99"/>
      <c r="K9" s="99" t="s">
        <v>24</v>
      </c>
      <c r="L9" s="99"/>
      <c r="M9" s="99"/>
      <c r="N9" s="99" t="s">
        <v>25</v>
      </c>
      <c r="O9" s="99"/>
      <c r="P9" s="99"/>
      <c r="Q9" s="99" t="s">
        <v>26</v>
      </c>
      <c r="R9" s="99"/>
      <c r="S9" s="99"/>
      <c r="T9" s="99" t="s">
        <v>215</v>
      </c>
      <c r="U9" s="99"/>
      <c r="V9" s="99"/>
      <c r="W9" s="99" t="s">
        <v>216</v>
      </c>
      <c r="X9" s="99"/>
      <c r="Y9" s="99"/>
      <c r="Z9" s="99" t="s">
        <v>5</v>
      </c>
      <c r="AA9" s="99"/>
      <c r="AB9" s="99"/>
    </row>
    <row r="10" spans="1:28" ht="38.25" x14ac:dyDescent="0.2">
      <c r="A10" s="96"/>
      <c r="B10" s="26" t="s">
        <v>160</v>
      </c>
      <c r="C10" s="10" t="s">
        <v>20</v>
      </c>
      <c r="D10" s="8" t="s">
        <v>27</v>
      </c>
      <c r="E10" s="26" t="s">
        <v>160</v>
      </c>
      <c r="F10" s="10" t="s">
        <v>3</v>
      </c>
      <c r="G10" s="8" t="s">
        <v>28</v>
      </c>
      <c r="H10" s="26" t="s">
        <v>160</v>
      </c>
      <c r="I10" s="10" t="s">
        <v>3</v>
      </c>
      <c r="J10" s="8" t="s">
        <v>29</v>
      </c>
      <c r="K10" s="26" t="s">
        <v>160</v>
      </c>
      <c r="L10" s="10" t="s">
        <v>3</v>
      </c>
      <c r="M10" s="8" t="s">
        <v>30</v>
      </c>
      <c r="N10" s="26" t="s">
        <v>160</v>
      </c>
      <c r="O10" s="10" t="s">
        <v>3</v>
      </c>
      <c r="P10" s="8" t="s">
        <v>31</v>
      </c>
      <c r="Q10" s="26" t="s">
        <v>160</v>
      </c>
      <c r="R10" s="10" t="s">
        <v>3</v>
      </c>
      <c r="S10" s="8" t="s">
        <v>32</v>
      </c>
      <c r="T10" s="26" t="s">
        <v>160</v>
      </c>
      <c r="U10" s="10" t="s">
        <v>3</v>
      </c>
      <c r="V10" s="8" t="s">
        <v>218</v>
      </c>
      <c r="W10" s="26" t="s">
        <v>160</v>
      </c>
      <c r="X10" s="10" t="s">
        <v>3</v>
      </c>
      <c r="Y10" s="8" t="s">
        <v>217</v>
      </c>
      <c r="Z10" s="26" t="s">
        <v>160</v>
      </c>
      <c r="AA10" s="10" t="s">
        <v>3</v>
      </c>
      <c r="AB10" s="10" t="s">
        <v>7</v>
      </c>
    </row>
    <row r="11" spans="1:28" x14ac:dyDescent="0.2">
      <c r="A11" s="7" t="s">
        <v>8</v>
      </c>
      <c r="B11" s="84">
        <v>6</v>
      </c>
      <c r="C11" s="84">
        <v>4</v>
      </c>
      <c r="D11" s="80">
        <f>B11+C11</f>
        <v>10</v>
      </c>
      <c r="E11" s="84">
        <v>37</v>
      </c>
      <c r="F11" s="84">
        <v>21</v>
      </c>
      <c r="G11" s="80">
        <f>E11+F11</f>
        <v>58</v>
      </c>
      <c r="H11" s="84">
        <v>67</v>
      </c>
      <c r="I11" s="84">
        <v>28</v>
      </c>
      <c r="J11" s="80">
        <f>H11+I11</f>
        <v>95</v>
      </c>
      <c r="K11" s="84">
        <v>6</v>
      </c>
      <c r="L11" s="84">
        <v>14</v>
      </c>
      <c r="M11" s="80">
        <f>K11+L11</f>
        <v>20</v>
      </c>
      <c r="N11" s="84">
        <v>0</v>
      </c>
      <c r="O11" s="84">
        <v>2</v>
      </c>
      <c r="P11" s="80">
        <f>N11+O11</f>
        <v>2</v>
      </c>
      <c r="Q11" s="84">
        <v>0</v>
      </c>
      <c r="R11" s="84">
        <v>0</v>
      </c>
      <c r="S11" s="80">
        <f>Q11+R11</f>
        <v>0</v>
      </c>
      <c r="T11" s="84">
        <v>1</v>
      </c>
      <c r="U11" s="84">
        <v>1</v>
      </c>
      <c r="V11" s="80">
        <f>T11+U11</f>
        <v>2</v>
      </c>
      <c r="W11" s="84">
        <v>0</v>
      </c>
      <c r="X11" s="84">
        <v>1</v>
      </c>
      <c r="Y11" s="80">
        <f>W11+X11</f>
        <v>1</v>
      </c>
      <c r="Z11" s="16">
        <f>B11+E11+H11+K11+N11+Q11+T11+W11</f>
        <v>117</v>
      </c>
      <c r="AA11" s="16">
        <f>C11+F11+I11+L11+O11+R11+U11+X11</f>
        <v>71</v>
      </c>
      <c r="AB11" s="16">
        <f>Z11+AA11</f>
        <v>188</v>
      </c>
    </row>
    <row r="12" spans="1:28" x14ac:dyDescent="0.2">
      <c r="A12" s="7" t="s">
        <v>9</v>
      </c>
      <c r="B12" s="84">
        <v>56</v>
      </c>
      <c r="C12" s="84">
        <v>29</v>
      </c>
      <c r="D12" s="80">
        <f t="shared" ref="D12:D20" si="0">B12+C12</f>
        <v>85</v>
      </c>
      <c r="E12" s="84">
        <v>134</v>
      </c>
      <c r="F12" s="84">
        <v>113</v>
      </c>
      <c r="G12" s="80">
        <f t="shared" ref="G12:G20" si="1">E12+F12</f>
        <v>247</v>
      </c>
      <c r="H12" s="84">
        <v>253</v>
      </c>
      <c r="I12" s="84">
        <v>164</v>
      </c>
      <c r="J12" s="80">
        <f t="shared" ref="J12:J20" si="2">H12+I12</f>
        <v>417</v>
      </c>
      <c r="K12" s="84">
        <v>67</v>
      </c>
      <c r="L12" s="84">
        <v>90</v>
      </c>
      <c r="M12" s="80">
        <f t="shared" ref="M12:M20" si="3">K12+L12</f>
        <v>157</v>
      </c>
      <c r="N12" s="84">
        <v>14</v>
      </c>
      <c r="O12" s="84">
        <v>9</v>
      </c>
      <c r="P12" s="80">
        <f t="shared" ref="P12:P20" si="4">N12+O12</f>
        <v>23</v>
      </c>
      <c r="Q12" s="84">
        <v>6</v>
      </c>
      <c r="R12" s="84">
        <v>9</v>
      </c>
      <c r="S12" s="80">
        <f t="shared" ref="S12:S20" si="5">Q12+R12</f>
        <v>15</v>
      </c>
      <c r="T12" s="84">
        <v>11</v>
      </c>
      <c r="U12" s="84">
        <v>22</v>
      </c>
      <c r="V12" s="80">
        <f t="shared" ref="V12:V20" si="6">T12+U12</f>
        <v>33</v>
      </c>
      <c r="W12" s="84">
        <v>1</v>
      </c>
      <c r="X12" s="84">
        <v>1</v>
      </c>
      <c r="Y12" s="80">
        <f t="shared" ref="Y12:Y20" si="7">W12+X12</f>
        <v>2</v>
      </c>
      <c r="Z12" s="16">
        <f t="shared" ref="Z12:Z20" si="8">B12+E12+H12+K12+N12+Q12+T12+W12</f>
        <v>542</v>
      </c>
      <c r="AA12" s="16">
        <f t="shared" ref="AA12:AA20" si="9">C12+F12+I12+L12+O12+R12+U12+X12</f>
        <v>437</v>
      </c>
      <c r="AB12" s="16">
        <f t="shared" ref="AB12:AB20" si="10">Z12+AA12</f>
        <v>979</v>
      </c>
    </row>
    <row r="13" spans="1:28" x14ac:dyDescent="0.2">
      <c r="A13" s="7" t="s">
        <v>10</v>
      </c>
      <c r="B13" s="84">
        <v>49</v>
      </c>
      <c r="C13" s="84">
        <v>37</v>
      </c>
      <c r="D13" s="80">
        <f t="shared" si="0"/>
        <v>86</v>
      </c>
      <c r="E13" s="84">
        <v>158</v>
      </c>
      <c r="F13" s="84">
        <v>112</v>
      </c>
      <c r="G13" s="80">
        <f t="shared" si="1"/>
        <v>270</v>
      </c>
      <c r="H13" s="84">
        <v>321</v>
      </c>
      <c r="I13" s="84">
        <v>209</v>
      </c>
      <c r="J13" s="80">
        <f t="shared" si="2"/>
        <v>530</v>
      </c>
      <c r="K13" s="84">
        <v>54</v>
      </c>
      <c r="L13" s="84">
        <v>86</v>
      </c>
      <c r="M13" s="80">
        <f t="shared" si="3"/>
        <v>140</v>
      </c>
      <c r="N13" s="84">
        <v>12</v>
      </c>
      <c r="O13" s="84">
        <v>21</v>
      </c>
      <c r="P13" s="80">
        <f t="shared" si="4"/>
        <v>33</v>
      </c>
      <c r="Q13" s="84">
        <v>8</v>
      </c>
      <c r="R13" s="84">
        <v>12</v>
      </c>
      <c r="S13" s="80">
        <f t="shared" si="5"/>
        <v>20</v>
      </c>
      <c r="T13" s="84">
        <v>17</v>
      </c>
      <c r="U13" s="84">
        <v>32</v>
      </c>
      <c r="V13" s="80">
        <f t="shared" si="6"/>
        <v>49</v>
      </c>
      <c r="W13" s="84">
        <v>9</v>
      </c>
      <c r="X13" s="84">
        <v>29</v>
      </c>
      <c r="Y13" s="80">
        <f t="shared" si="7"/>
        <v>38</v>
      </c>
      <c r="Z13" s="16">
        <f t="shared" si="8"/>
        <v>628</v>
      </c>
      <c r="AA13" s="16">
        <f t="shared" si="9"/>
        <v>538</v>
      </c>
      <c r="AB13" s="16">
        <f t="shared" si="10"/>
        <v>1166</v>
      </c>
    </row>
    <row r="14" spans="1:28" x14ac:dyDescent="0.2">
      <c r="A14" s="7" t="s">
        <v>11</v>
      </c>
      <c r="B14" s="84">
        <v>40</v>
      </c>
      <c r="C14" s="84">
        <v>30</v>
      </c>
      <c r="D14" s="80">
        <f t="shared" si="0"/>
        <v>70</v>
      </c>
      <c r="E14" s="84">
        <v>153</v>
      </c>
      <c r="F14" s="84">
        <v>81</v>
      </c>
      <c r="G14" s="80">
        <f t="shared" si="1"/>
        <v>234</v>
      </c>
      <c r="H14" s="84">
        <v>249</v>
      </c>
      <c r="I14" s="84">
        <v>168</v>
      </c>
      <c r="J14" s="80">
        <f t="shared" si="2"/>
        <v>417</v>
      </c>
      <c r="K14" s="84">
        <v>43</v>
      </c>
      <c r="L14" s="84">
        <v>54</v>
      </c>
      <c r="M14" s="80">
        <f t="shared" si="3"/>
        <v>97</v>
      </c>
      <c r="N14" s="84">
        <v>15</v>
      </c>
      <c r="O14" s="84">
        <v>7</v>
      </c>
      <c r="P14" s="80">
        <f t="shared" si="4"/>
        <v>22</v>
      </c>
      <c r="Q14" s="84">
        <v>5</v>
      </c>
      <c r="R14" s="84">
        <v>8</v>
      </c>
      <c r="S14" s="80">
        <f t="shared" si="5"/>
        <v>13</v>
      </c>
      <c r="T14" s="84">
        <v>14</v>
      </c>
      <c r="U14" s="84">
        <v>19</v>
      </c>
      <c r="V14" s="80">
        <f t="shared" si="6"/>
        <v>33</v>
      </c>
      <c r="W14" s="84">
        <v>12</v>
      </c>
      <c r="X14" s="84">
        <v>15</v>
      </c>
      <c r="Y14" s="80">
        <f t="shared" si="7"/>
        <v>27</v>
      </c>
      <c r="Z14" s="16">
        <f t="shared" si="8"/>
        <v>531</v>
      </c>
      <c r="AA14" s="16">
        <f t="shared" si="9"/>
        <v>382</v>
      </c>
      <c r="AB14" s="16">
        <f t="shared" si="10"/>
        <v>913</v>
      </c>
    </row>
    <row r="15" spans="1:28" x14ac:dyDescent="0.2">
      <c r="A15" s="7" t="s">
        <v>12</v>
      </c>
      <c r="B15" s="84">
        <v>54</v>
      </c>
      <c r="C15" s="84">
        <v>32</v>
      </c>
      <c r="D15" s="80">
        <f t="shared" si="0"/>
        <v>86</v>
      </c>
      <c r="E15" s="84">
        <v>123</v>
      </c>
      <c r="F15" s="84">
        <v>81</v>
      </c>
      <c r="G15" s="80">
        <f t="shared" si="1"/>
        <v>204</v>
      </c>
      <c r="H15" s="84">
        <v>240</v>
      </c>
      <c r="I15" s="84">
        <v>159</v>
      </c>
      <c r="J15" s="80">
        <f t="shared" si="2"/>
        <v>399</v>
      </c>
      <c r="K15" s="84">
        <v>41</v>
      </c>
      <c r="L15" s="84">
        <v>35</v>
      </c>
      <c r="M15" s="80">
        <f t="shared" si="3"/>
        <v>76</v>
      </c>
      <c r="N15" s="84">
        <v>7</v>
      </c>
      <c r="O15" s="84">
        <v>12</v>
      </c>
      <c r="P15" s="80">
        <f t="shared" si="4"/>
        <v>19</v>
      </c>
      <c r="Q15" s="84">
        <v>5</v>
      </c>
      <c r="R15" s="84">
        <v>7</v>
      </c>
      <c r="S15" s="80">
        <f t="shared" si="5"/>
        <v>12</v>
      </c>
      <c r="T15" s="84">
        <v>7</v>
      </c>
      <c r="U15" s="84">
        <v>7</v>
      </c>
      <c r="V15" s="80">
        <f t="shared" si="6"/>
        <v>14</v>
      </c>
      <c r="W15" s="84">
        <v>11</v>
      </c>
      <c r="X15" s="84">
        <v>6</v>
      </c>
      <c r="Y15" s="80">
        <f t="shared" si="7"/>
        <v>17</v>
      </c>
      <c r="Z15" s="16">
        <f t="shared" si="8"/>
        <v>488</v>
      </c>
      <c r="AA15" s="16">
        <f t="shared" si="9"/>
        <v>339</v>
      </c>
      <c r="AB15" s="16">
        <f t="shared" si="10"/>
        <v>827</v>
      </c>
    </row>
    <row r="16" spans="1:28" x14ac:dyDescent="0.2">
      <c r="A16" s="7" t="s">
        <v>13</v>
      </c>
      <c r="B16" s="84">
        <v>49</v>
      </c>
      <c r="C16" s="84">
        <v>25</v>
      </c>
      <c r="D16" s="80">
        <f t="shared" si="0"/>
        <v>74</v>
      </c>
      <c r="E16" s="84">
        <v>113</v>
      </c>
      <c r="F16" s="84">
        <v>91</v>
      </c>
      <c r="G16" s="80">
        <f t="shared" si="1"/>
        <v>204</v>
      </c>
      <c r="H16" s="84">
        <v>205</v>
      </c>
      <c r="I16" s="84">
        <v>169</v>
      </c>
      <c r="J16" s="80">
        <f t="shared" si="2"/>
        <v>374</v>
      </c>
      <c r="K16" s="84">
        <v>30</v>
      </c>
      <c r="L16" s="84">
        <v>16</v>
      </c>
      <c r="M16" s="80">
        <f t="shared" si="3"/>
        <v>46</v>
      </c>
      <c r="N16" s="84">
        <v>7</v>
      </c>
      <c r="O16" s="84">
        <v>8</v>
      </c>
      <c r="P16" s="80">
        <f t="shared" si="4"/>
        <v>15</v>
      </c>
      <c r="Q16" s="84">
        <v>4</v>
      </c>
      <c r="R16" s="84">
        <v>1</v>
      </c>
      <c r="S16" s="80">
        <f t="shared" si="5"/>
        <v>5</v>
      </c>
      <c r="T16" s="84">
        <v>9</v>
      </c>
      <c r="U16" s="84">
        <v>10</v>
      </c>
      <c r="V16" s="80">
        <f t="shared" si="6"/>
        <v>19</v>
      </c>
      <c r="W16" s="84">
        <v>8</v>
      </c>
      <c r="X16" s="84">
        <v>6</v>
      </c>
      <c r="Y16" s="80">
        <f t="shared" si="7"/>
        <v>14</v>
      </c>
      <c r="Z16" s="16">
        <f t="shared" si="8"/>
        <v>425</v>
      </c>
      <c r="AA16" s="16">
        <f t="shared" si="9"/>
        <v>326</v>
      </c>
      <c r="AB16" s="16">
        <f t="shared" si="10"/>
        <v>751</v>
      </c>
    </row>
    <row r="17" spans="1:28" x14ac:dyDescent="0.2">
      <c r="A17" s="7" t="s">
        <v>14</v>
      </c>
      <c r="B17" s="84">
        <v>40</v>
      </c>
      <c r="C17" s="84">
        <v>27</v>
      </c>
      <c r="D17" s="80">
        <f t="shared" si="0"/>
        <v>67</v>
      </c>
      <c r="E17" s="84">
        <v>106</v>
      </c>
      <c r="F17" s="84">
        <v>66</v>
      </c>
      <c r="G17" s="80">
        <f t="shared" si="1"/>
        <v>172</v>
      </c>
      <c r="H17" s="84">
        <v>223</v>
      </c>
      <c r="I17" s="84">
        <v>159</v>
      </c>
      <c r="J17" s="80">
        <f t="shared" si="2"/>
        <v>382</v>
      </c>
      <c r="K17" s="84">
        <v>16</v>
      </c>
      <c r="L17" s="84">
        <v>21</v>
      </c>
      <c r="M17" s="80">
        <f t="shared" si="3"/>
        <v>37</v>
      </c>
      <c r="N17" s="84">
        <v>6</v>
      </c>
      <c r="O17" s="84">
        <v>3</v>
      </c>
      <c r="P17" s="80">
        <f t="shared" si="4"/>
        <v>9</v>
      </c>
      <c r="Q17" s="84">
        <v>2</v>
      </c>
      <c r="R17" s="84">
        <v>2</v>
      </c>
      <c r="S17" s="80">
        <f t="shared" si="5"/>
        <v>4</v>
      </c>
      <c r="T17" s="84">
        <v>6</v>
      </c>
      <c r="U17" s="84">
        <v>4</v>
      </c>
      <c r="V17" s="80">
        <f t="shared" si="6"/>
        <v>10</v>
      </c>
      <c r="W17" s="84">
        <v>4</v>
      </c>
      <c r="X17" s="84">
        <v>1</v>
      </c>
      <c r="Y17" s="80">
        <f t="shared" si="7"/>
        <v>5</v>
      </c>
      <c r="Z17" s="16">
        <f t="shared" si="8"/>
        <v>403</v>
      </c>
      <c r="AA17" s="16">
        <f t="shared" si="9"/>
        <v>283</v>
      </c>
      <c r="AB17" s="16">
        <f t="shared" si="10"/>
        <v>686</v>
      </c>
    </row>
    <row r="18" spans="1:28" x14ac:dyDescent="0.2">
      <c r="A18" s="7" t="s">
        <v>15</v>
      </c>
      <c r="B18" s="84">
        <v>41</v>
      </c>
      <c r="C18" s="84">
        <v>17</v>
      </c>
      <c r="D18" s="80">
        <f t="shared" si="0"/>
        <v>58</v>
      </c>
      <c r="E18" s="84">
        <v>88</v>
      </c>
      <c r="F18" s="84">
        <v>43</v>
      </c>
      <c r="G18" s="80">
        <f t="shared" si="1"/>
        <v>131</v>
      </c>
      <c r="H18" s="84">
        <v>186</v>
      </c>
      <c r="I18" s="84">
        <v>106</v>
      </c>
      <c r="J18" s="80">
        <f t="shared" si="2"/>
        <v>292</v>
      </c>
      <c r="K18" s="84">
        <v>16</v>
      </c>
      <c r="L18" s="84">
        <v>10</v>
      </c>
      <c r="M18" s="80">
        <f t="shared" si="3"/>
        <v>26</v>
      </c>
      <c r="N18" s="84">
        <v>4</v>
      </c>
      <c r="O18" s="84">
        <v>4</v>
      </c>
      <c r="P18" s="80">
        <f t="shared" si="4"/>
        <v>8</v>
      </c>
      <c r="Q18" s="84">
        <v>1</v>
      </c>
      <c r="R18" s="84">
        <v>2</v>
      </c>
      <c r="S18" s="80">
        <f t="shared" si="5"/>
        <v>3</v>
      </c>
      <c r="T18" s="84">
        <v>2</v>
      </c>
      <c r="U18" s="84">
        <v>3</v>
      </c>
      <c r="V18" s="80">
        <f t="shared" si="6"/>
        <v>5</v>
      </c>
      <c r="W18" s="84">
        <v>3</v>
      </c>
      <c r="X18" s="84">
        <v>0</v>
      </c>
      <c r="Y18" s="80">
        <f t="shared" si="7"/>
        <v>3</v>
      </c>
      <c r="Z18" s="16">
        <f t="shared" si="8"/>
        <v>341</v>
      </c>
      <c r="AA18" s="16">
        <f t="shared" si="9"/>
        <v>185</v>
      </c>
      <c r="AB18" s="16">
        <f t="shared" si="10"/>
        <v>526</v>
      </c>
    </row>
    <row r="19" spans="1:28" x14ac:dyDescent="0.2">
      <c r="A19" s="7" t="s">
        <v>16</v>
      </c>
      <c r="B19" s="84">
        <v>20</v>
      </c>
      <c r="C19" s="84">
        <v>9</v>
      </c>
      <c r="D19" s="80">
        <f t="shared" si="0"/>
        <v>29</v>
      </c>
      <c r="E19" s="84">
        <v>66</v>
      </c>
      <c r="F19" s="84">
        <v>25</v>
      </c>
      <c r="G19" s="80">
        <f t="shared" si="1"/>
        <v>91</v>
      </c>
      <c r="H19" s="84">
        <v>127</v>
      </c>
      <c r="I19" s="84">
        <v>47</v>
      </c>
      <c r="J19" s="80">
        <f t="shared" si="2"/>
        <v>174</v>
      </c>
      <c r="K19" s="84">
        <v>9</v>
      </c>
      <c r="L19" s="84">
        <v>3</v>
      </c>
      <c r="M19" s="80">
        <f t="shared" si="3"/>
        <v>12</v>
      </c>
      <c r="N19" s="84">
        <v>1</v>
      </c>
      <c r="O19" s="84">
        <v>0</v>
      </c>
      <c r="P19" s="80">
        <f t="shared" si="4"/>
        <v>1</v>
      </c>
      <c r="Q19" s="84">
        <v>0</v>
      </c>
      <c r="R19" s="84">
        <v>0</v>
      </c>
      <c r="S19" s="80">
        <f t="shared" si="5"/>
        <v>0</v>
      </c>
      <c r="T19" s="84">
        <v>1</v>
      </c>
      <c r="U19" s="84">
        <v>0</v>
      </c>
      <c r="V19" s="80">
        <f t="shared" si="6"/>
        <v>1</v>
      </c>
      <c r="W19" s="84">
        <v>0</v>
      </c>
      <c r="X19" s="84">
        <v>2</v>
      </c>
      <c r="Y19" s="80">
        <f t="shared" si="7"/>
        <v>2</v>
      </c>
      <c r="Z19" s="16">
        <f t="shared" si="8"/>
        <v>224</v>
      </c>
      <c r="AA19" s="16">
        <f t="shared" si="9"/>
        <v>86</v>
      </c>
      <c r="AB19" s="16">
        <f t="shared" si="10"/>
        <v>310</v>
      </c>
    </row>
    <row r="20" spans="1:28" x14ac:dyDescent="0.2">
      <c r="A20" s="7" t="s">
        <v>17</v>
      </c>
      <c r="B20" s="84">
        <v>10</v>
      </c>
      <c r="C20" s="84">
        <v>1</v>
      </c>
      <c r="D20" s="80">
        <f t="shared" si="0"/>
        <v>11</v>
      </c>
      <c r="E20" s="84">
        <v>28</v>
      </c>
      <c r="F20" s="84">
        <v>10</v>
      </c>
      <c r="G20" s="80">
        <f t="shared" si="1"/>
        <v>38</v>
      </c>
      <c r="H20" s="84">
        <v>32</v>
      </c>
      <c r="I20" s="84">
        <v>16</v>
      </c>
      <c r="J20" s="80">
        <f t="shared" si="2"/>
        <v>48</v>
      </c>
      <c r="K20" s="84">
        <v>3</v>
      </c>
      <c r="L20" s="84">
        <v>2</v>
      </c>
      <c r="M20" s="80">
        <f t="shared" si="3"/>
        <v>5</v>
      </c>
      <c r="N20" s="84">
        <v>1</v>
      </c>
      <c r="O20" s="84">
        <v>0</v>
      </c>
      <c r="P20" s="80">
        <f t="shared" si="4"/>
        <v>1</v>
      </c>
      <c r="Q20" s="84">
        <v>0</v>
      </c>
      <c r="R20" s="84">
        <v>0</v>
      </c>
      <c r="S20" s="80">
        <f t="shared" si="5"/>
        <v>0</v>
      </c>
      <c r="T20" s="84">
        <v>0</v>
      </c>
      <c r="U20" s="84">
        <v>2</v>
      </c>
      <c r="V20" s="80">
        <f t="shared" si="6"/>
        <v>2</v>
      </c>
      <c r="W20" s="84">
        <v>1</v>
      </c>
      <c r="X20" s="84">
        <v>0</v>
      </c>
      <c r="Y20" s="80">
        <f t="shared" si="7"/>
        <v>1</v>
      </c>
      <c r="Z20" s="16">
        <f t="shared" si="8"/>
        <v>75</v>
      </c>
      <c r="AA20" s="16">
        <f t="shared" si="9"/>
        <v>31</v>
      </c>
      <c r="AB20" s="16">
        <f t="shared" si="10"/>
        <v>106</v>
      </c>
    </row>
    <row r="21" spans="1:28" ht="15.75" x14ac:dyDescent="0.25">
      <c r="A21" s="5" t="s">
        <v>5</v>
      </c>
      <c r="B21" s="17">
        <f>SUM(B11:B20)</f>
        <v>365</v>
      </c>
      <c r="C21" s="17">
        <f t="shared" ref="C21:AB21" si="11">SUM(C11:C20)</f>
        <v>211</v>
      </c>
      <c r="D21" s="17">
        <f t="shared" si="11"/>
        <v>576</v>
      </c>
      <c r="E21" s="17">
        <f t="shared" si="11"/>
        <v>1006</v>
      </c>
      <c r="F21" s="17">
        <f t="shared" si="11"/>
        <v>643</v>
      </c>
      <c r="G21" s="17">
        <f t="shared" si="11"/>
        <v>1649</v>
      </c>
      <c r="H21" s="17">
        <f t="shared" si="11"/>
        <v>1903</v>
      </c>
      <c r="I21" s="17">
        <f t="shared" si="11"/>
        <v>1225</v>
      </c>
      <c r="J21" s="17">
        <f t="shared" si="11"/>
        <v>3128</v>
      </c>
      <c r="K21" s="17">
        <f t="shared" si="11"/>
        <v>285</v>
      </c>
      <c r="L21" s="17">
        <f t="shared" si="11"/>
        <v>331</v>
      </c>
      <c r="M21" s="17">
        <f t="shared" si="11"/>
        <v>616</v>
      </c>
      <c r="N21" s="17">
        <f t="shared" si="11"/>
        <v>67</v>
      </c>
      <c r="O21" s="17">
        <f t="shared" si="11"/>
        <v>66</v>
      </c>
      <c r="P21" s="17">
        <f t="shared" si="11"/>
        <v>133</v>
      </c>
      <c r="Q21" s="17">
        <f t="shared" si="11"/>
        <v>31</v>
      </c>
      <c r="R21" s="17">
        <f t="shared" si="11"/>
        <v>41</v>
      </c>
      <c r="S21" s="17">
        <f t="shared" si="11"/>
        <v>72</v>
      </c>
      <c r="T21" s="17">
        <f t="shared" si="11"/>
        <v>68</v>
      </c>
      <c r="U21" s="17">
        <f t="shared" si="11"/>
        <v>100</v>
      </c>
      <c r="V21" s="17">
        <f t="shared" si="11"/>
        <v>168</v>
      </c>
      <c r="W21" s="17">
        <f t="shared" si="11"/>
        <v>49</v>
      </c>
      <c r="X21" s="17">
        <f t="shared" si="11"/>
        <v>61</v>
      </c>
      <c r="Y21" s="17">
        <f t="shared" si="11"/>
        <v>110</v>
      </c>
      <c r="Z21" s="17">
        <f t="shared" si="11"/>
        <v>3774</v>
      </c>
      <c r="AA21" s="17">
        <f t="shared" si="11"/>
        <v>2678</v>
      </c>
      <c r="AB21" s="17">
        <f t="shared" si="11"/>
        <v>6452</v>
      </c>
    </row>
    <row r="43" spans="2:11" x14ac:dyDescent="0.2">
      <c r="B43" s="93" t="s">
        <v>227</v>
      </c>
      <c r="C43" s="93"/>
      <c r="D43" s="93"/>
      <c r="E43" s="93"/>
      <c r="F43" s="93"/>
      <c r="G43" s="93"/>
      <c r="H43" s="93"/>
      <c r="I43" s="93"/>
      <c r="J43" s="93"/>
      <c r="K43" s="93"/>
    </row>
    <row r="44" spans="2:11" x14ac:dyDescent="0.2">
      <c r="B44" s="93"/>
      <c r="C44" s="93"/>
      <c r="D44" s="93"/>
      <c r="E44" s="93"/>
      <c r="F44" s="93"/>
      <c r="G44" s="93"/>
      <c r="H44" s="93"/>
      <c r="I44" s="93"/>
      <c r="J44" s="93"/>
      <c r="K44" s="93"/>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04" t="s">
        <v>228</v>
      </c>
      <c r="B3" s="104"/>
      <c r="C3" s="104"/>
      <c r="D3" s="104"/>
      <c r="E3" s="104"/>
    </row>
    <row r="4" spans="1:5" ht="15.75" x14ac:dyDescent="0.25">
      <c r="A4" s="12"/>
    </row>
    <row r="6" spans="1:5" x14ac:dyDescent="0.2">
      <c r="A6" s="101" t="s">
        <v>221</v>
      </c>
      <c r="B6" s="102"/>
      <c r="C6" s="102"/>
      <c r="D6" s="103"/>
    </row>
    <row r="7" spans="1:5" ht="25.5" x14ac:dyDescent="0.2">
      <c r="A7" s="35" t="s">
        <v>180</v>
      </c>
      <c r="B7" s="10" t="s">
        <v>33</v>
      </c>
      <c r="C7" s="10" t="s">
        <v>34</v>
      </c>
      <c r="D7" s="8" t="s">
        <v>35</v>
      </c>
    </row>
    <row r="8" spans="1:5" x14ac:dyDescent="0.2">
      <c r="A8" s="7" t="s">
        <v>36</v>
      </c>
      <c r="B8" s="21">
        <v>3679</v>
      </c>
      <c r="C8" s="21">
        <v>2967</v>
      </c>
      <c r="D8" s="16">
        <f t="shared" ref="D8:D13" si="0">B8-C8</f>
        <v>712</v>
      </c>
    </row>
    <row r="9" spans="1:5" x14ac:dyDescent="0.2">
      <c r="A9" s="7" t="s">
        <v>37</v>
      </c>
      <c r="B9" s="21">
        <v>261</v>
      </c>
      <c r="C9" s="21">
        <v>225</v>
      </c>
      <c r="D9" s="16">
        <f t="shared" si="0"/>
        <v>36</v>
      </c>
    </row>
    <row r="10" spans="1:5" x14ac:dyDescent="0.2">
      <c r="A10" s="7" t="s">
        <v>38</v>
      </c>
      <c r="B10" s="21">
        <v>305</v>
      </c>
      <c r="C10" s="21">
        <v>268</v>
      </c>
      <c r="D10" s="16">
        <f t="shared" si="0"/>
        <v>37</v>
      </c>
    </row>
    <row r="11" spans="1:5" x14ac:dyDescent="0.2">
      <c r="A11" s="7" t="s">
        <v>39</v>
      </c>
      <c r="B11" s="80">
        <v>5702</v>
      </c>
      <c r="C11" s="80">
        <v>3850</v>
      </c>
      <c r="D11" s="16">
        <f t="shared" si="0"/>
        <v>1852</v>
      </c>
    </row>
    <row r="12" spans="1:5" x14ac:dyDescent="0.2">
      <c r="A12" s="7" t="s">
        <v>40</v>
      </c>
      <c r="B12" s="21">
        <v>91</v>
      </c>
      <c r="C12" s="21">
        <v>87</v>
      </c>
      <c r="D12" s="16">
        <f t="shared" si="0"/>
        <v>4</v>
      </c>
    </row>
    <row r="13" spans="1:5" ht="15.75" x14ac:dyDescent="0.25">
      <c r="A13" s="5" t="s">
        <v>5</v>
      </c>
      <c r="B13" s="17">
        <f>SUM(B8:B12)</f>
        <v>10038</v>
      </c>
      <c r="C13" s="17">
        <f>SUM(C8:C12)</f>
        <v>7397</v>
      </c>
      <c r="D13" s="17">
        <f t="shared" si="0"/>
        <v>2641</v>
      </c>
    </row>
    <row r="34" spans="1:3" x14ac:dyDescent="0.2">
      <c r="A34" s="93" t="s">
        <v>229</v>
      </c>
      <c r="B34" s="93"/>
      <c r="C34" s="93"/>
    </row>
    <row r="35" spans="1:3" x14ac:dyDescent="0.2">
      <c r="A35" s="93"/>
      <c r="B35" s="93"/>
      <c r="C35" s="93"/>
    </row>
    <row r="36" spans="1:3" x14ac:dyDescent="0.2">
      <c r="A36" s="93"/>
      <c r="B36" s="93"/>
      <c r="C36" s="93"/>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ColWidth="11.42578125"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97" t="s">
        <v>230</v>
      </c>
      <c r="B4" s="97"/>
      <c r="C4" s="97"/>
      <c r="D4" s="97"/>
      <c r="E4" s="97"/>
      <c r="F4" s="97"/>
      <c r="G4" s="97"/>
      <c r="H4" s="97"/>
    </row>
    <row r="5" spans="1:34" ht="15.75" x14ac:dyDescent="0.25">
      <c r="A5" s="12"/>
    </row>
    <row r="7" spans="1:34" x14ac:dyDescent="0.2">
      <c r="A7" s="105" t="s">
        <v>221</v>
      </c>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row>
    <row r="8" spans="1:34" x14ac:dyDescent="0.2">
      <c r="A8" s="95" t="s">
        <v>180</v>
      </c>
      <c r="B8" s="99" t="s">
        <v>41</v>
      </c>
      <c r="C8" s="99"/>
      <c r="D8" s="99"/>
      <c r="E8" s="99" t="s">
        <v>42</v>
      </c>
      <c r="F8" s="99"/>
      <c r="G8" s="99"/>
      <c r="H8" s="99" t="s">
        <v>43</v>
      </c>
      <c r="I8" s="99"/>
      <c r="J8" s="99"/>
      <c r="K8" s="99" t="s">
        <v>44</v>
      </c>
      <c r="L8" s="99"/>
      <c r="M8" s="99"/>
      <c r="N8" s="99" t="s">
        <v>45</v>
      </c>
      <c r="O8" s="99"/>
      <c r="P8" s="99"/>
      <c r="Q8" s="99" t="s">
        <v>46</v>
      </c>
      <c r="R8" s="99"/>
      <c r="S8" s="99"/>
      <c r="T8" s="99" t="s">
        <v>47</v>
      </c>
      <c r="U8" s="99"/>
      <c r="V8" s="99"/>
      <c r="W8" s="99" t="s">
        <v>48</v>
      </c>
      <c r="X8" s="99"/>
      <c r="Y8" s="99"/>
      <c r="Z8" s="99" t="s">
        <v>49</v>
      </c>
      <c r="AA8" s="99"/>
      <c r="AB8" s="99"/>
      <c r="AC8" s="99" t="s">
        <v>50</v>
      </c>
      <c r="AD8" s="99"/>
      <c r="AE8" s="99"/>
      <c r="AF8" s="99" t="s">
        <v>5</v>
      </c>
      <c r="AG8" s="11"/>
      <c r="AH8" s="11"/>
    </row>
    <row r="9" spans="1:34" x14ac:dyDescent="0.2">
      <c r="A9" s="96"/>
      <c r="B9" s="26" t="s">
        <v>162</v>
      </c>
      <c r="C9" s="10" t="s">
        <v>51</v>
      </c>
      <c r="D9" s="10" t="s">
        <v>52</v>
      </c>
      <c r="E9" s="26" t="s">
        <v>163</v>
      </c>
      <c r="F9" s="10" t="s">
        <v>53</v>
      </c>
      <c r="G9" s="10" t="s">
        <v>54</v>
      </c>
      <c r="H9" s="26" t="s">
        <v>164</v>
      </c>
      <c r="I9" s="10" t="s">
        <v>55</v>
      </c>
      <c r="J9" s="10" t="s">
        <v>56</v>
      </c>
      <c r="K9" s="26" t="s">
        <v>165</v>
      </c>
      <c r="L9" s="10" t="s">
        <v>57</v>
      </c>
      <c r="M9" s="10" t="s">
        <v>58</v>
      </c>
      <c r="N9" s="26" t="s">
        <v>166</v>
      </c>
      <c r="O9" s="10" t="s">
        <v>59</v>
      </c>
      <c r="P9" s="10" t="s">
        <v>60</v>
      </c>
      <c r="Q9" s="26" t="s">
        <v>167</v>
      </c>
      <c r="R9" s="10" t="s">
        <v>61</v>
      </c>
      <c r="S9" s="10" t="s">
        <v>62</v>
      </c>
      <c r="T9" s="26" t="s">
        <v>168</v>
      </c>
      <c r="U9" s="10" t="s">
        <v>63</v>
      </c>
      <c r="V9" s="10" t="s">
        <v>64</v>
      </c>
      <c r="W9" s="26" t="s">
        <v>169</v>
      </c>
      <c r="X9" s="10" t="s">
        <v>65</v>
      </c>
      <c r="Y9" s="10" t="s">
        <v>66</v>
      </c>
      <c r="Z9" s="26" t="s">
        <v>170</v>
      </c>
      <c r="AA9" s="10" t="s">
        <v>67</v>
      </c>
      <c r="AB9" s="10" t="s">
        <v>68</v>
      </c>
      <c r="AC9" s="26" t="s">
        <v>171</v>
      </c>
      <c r="AD9" s="10" t="s">
        <v>69</v>
      </c>
      <c r="AE9" s="10" t="s">
        <v>70</v>
      </c>
      <c r="AF9" s="99"/>
    </row>
    <row r="10" spans="1:34" x14ac:dyDescent="0.2">
      <c r="A10" s="7" t="s">
        <v>36</v>
      </c>
      <c r="B10" s="21">
        <v>75</v>
      </c>
      <c r="C10" s="21">
        <v>50</v>
      </c>
      <c r="D10" s="80">
        <f>B10+C10</f>
        <v>125</v>
      </c>
      <c r="E10" s="21">
        <v>335</v>
      </c>
      <c r="F10" s="21">
        <v>258</v>
      </c>
      <c r="G10" s="80">
        <f>E10+F10</f>
        <v>593</v>
      </c>
      <c r="H10" s="21">
        <v>282</v>
      </c>
      <c r="I10" s="21">
        <v>223</v>
      </c>
      <c r="J10" s="80">
        <f>H10+I10</f>
        <v>505</v>
      </c>
      <c r="K10" s="21">
        <v>220</v>
      </c>
      <c r="L10" s="21">
        <v>121</v>
      </c>
      <c r="M10" s="80">
        <f>K10+L10</f>
        <v>341</v>
      </c>
      <c r="N10" s="21">
        <v>190</v>
      </c>
      <c r="O10" s="21">
        <v>107</v>
      </c>
      <c r="P10" s="80">
        <f>N10+O10</f>
        <v>297</v>
      </c>
      <c r="Q10" s="21">
        <v>203</v>
      </c>
      <c r="R10" s="21">
        <v>139</v>
      </c>
      <c r="S10" s="80">
        <f>Q10+R10</f>
        <v>342</v>
      </c>
      <c r="T10" s="21">
        <v>189</v>
      </c>
      <c r="U10" s="21">
        <v>120</v>
      </c>
      <c r="V10" s="80">
        <f>T10+U10</f>
        <v>309</v>
      </c>
      <c r="W10" s="21">
        <v>189</v>
      </c>
      <c r="X10" s="21">
        <v>81</v>
      </c>
      <c r="Y10" s="80">
        <f>W10+X10</f>
        <v>270</v>
      </c>
      <c r="Z10" s="21">
        <v>106</v>
      </c>
      <c r="AA10" s="21">
        <v>28</v>
      </c>
      <c r="AB10" s="80">
        <f>Z10+AA10</f>
        <v>134</v>
      </c>
      <c r="AC10" s="21">
        <v>41</v>
      </c>
      <c r="AD10" s="21">
        <v>10</v>
      </c>
      <c r="AE10" s="16">
        <f>AC10+AD10</f>
        <v>51</v>
      </c>
      <c r="AF10" s="16">
        <f>D10+G10+J10+M10+P10+S10+V10+Y10+AB10+AE10</f>
        <v>2967</v>
      </c>
    </row>
    <row r="11" spans="1:34" x14ac:dyDescent="0.2">
      <c r="A11" s="7" t="s">
        <v>37</v>
      </c>
      <c r="B11" s="21">
        <v>2</v>
      </c>
      <c r="C11" s="21">
        <v>2</v>
      </c>
      <c r="D11" s="80">
        <f>B11+C11</f>
        <v>4</v>
      </c>
      <c r="E11" s="21">
        <v>18</v>
      </c>
      <c r="F11" s="21">
        <v>7</v>
      </c>
      <c r="G11" s="80">
        <f>E11+F11</f>
        <v>25</v>
      </c>
      <c r="H11" s="21">
        <v>28</v>
      </c>
      <c r="I11" s="21">
        <v>11</v>
      </c>
      <c r="J11" s="80">
        <f>H11+I11</f>
        <v>39</v>
      </c>
      <c r="K11" s="21">
        <v>42</v>
      </c>
      <c r="L11" s="21">
        <v>10</v>
      </c>
      <c r="M11" s="80">
        <f>K11+L11</f>
        <v>52</v>
      </c>
      <c r="N11" s="21">
        <v>24</v>
      </c>
      <c r="O11" s="21"/>
      <c r="P11" s="80">
        <f>N11+O11</f>
        <v>24</v>
      </c>
      <c r="Q11" s="21">
        <v>22</v>
      </c>
      <c r="R11" s="21">
        <v>4</v>
      </c>
      <c r="S11" s="80">
        <f>Q11+R11</f>
        <v>26</v>
      </c>
      <c r="T11" s="21">
        <v>19</v>
      </c>
      <c r="U11" s="21">
        <v>3</v>
      </c>
      <c r="V11" s="80">
        <f>T11+U11</f>
        <v>22</v>
      </c>
      <c r="W11" s="21">
        <v>15</v>
      </c>
      <c r="X11" s="21">
        <v>3</v>
      </c>
      <c r="Y11" s="80">
        <f>W11+X11</f>
        <v>18</v>
      </c>
      <c r="Z11" s="21">
        <v>13</v>
      </c>
      <c r="AA11" s="21"/>
      <c r="AB11" s="80">
        <f>Z11+AA11</f>
        <v>13</v>
      </c>
      <c r="AC11" s="21">
        <v>2</v>
      </c>
      <c r="AD11" s="21"/>
      <c r="AE11" s="16">
        <f>AC11+AD11</f>
        <v>2</v>
      </c>
      <c r="AF11" s="16">
        <f>D11+G11+J11+M11+P11+S11+V11+Y11+AB11+AE11</f>
        <v>225</v>
      </c>
    </row>
    <row r="12" spans="1:34" x14ac:dyDescent="0.2">
      <c r="A12" s="7" t="s">
        <v>38</v>
      </c>
      <c r="B12" s="21">
        <v>2</v>
      </c>
      <c r="C12" s="21"/>
      <c r="D12" s="80">
        <f>B12+C12</f>
        <v>2</v>
      </c>
      <c r="E12" s="21">
        <v>20</v>
      </c>
      <c r="F12" s="21">
        <v>2</v>
      </c>
      <c r="G12" s="80">
        <f>E12+F12</f>
        <v>22</v>
      </c>
      <c r="H12" s="21">
        <v>23</v>
      </c>
      <c r="I12" s="21"/>
      <c r="J12" s="80">
        <f>H12+I12</f>
        <v>23</v>
      </c>
      <c r="K12" s="21">
        <v>26</v>
      </c>
      <c r="L12" s="21">
        <v>1</v>
      </c>
      <c r="M12" s="80">
        <f>K12+L12</f>
        <v>27</v>
      </c>
      <c r="N12" s="21">
        <v>40</v>
      </c>
      <c r="O12" s="21">
        <v>1</v>
      </c>
      <c r="P12" s="80">
        <f>N12+O12</f>
        <v>41</v>
      </c>
      <c r="Q12" s="21">
        <v>45</v>
      </c>
      <c r="R12" s="21">
        <v>2</v>
      </c>
      <c r="S12" s="80">
        <f>Q12+R12</f>
        <v>47</v>
      </c>
      <c r="T12" s="21">
        <v>43</v>
      </c>
      <c r="U12" s="21">
        <v>1</v>
      </c>
      <c r="V12" s="80">
        <f>T12+U12</f>
        <v>44</v>
      </c>
      <c r="W12" s="21">
        <v>40</v>
      </c>
      <c r="X12" s="21"/>
      <c r="Y12" s="80">
        <f>W12+X12</f>
        <v>40</v>
      </c>
      <c r="Z12" s="21">
        <v>16</v>
      </c>
      <c r="AA12" s="21"/>
      <c r="AB12" s="80">
        <f>Z12+AA12</f>
        <v>16</v>
      </c>
      <c r="AC12" s="21">
        <v>6</v>
      </c>
      <c r="AD12" s="21"/>
      <c r="AE12" s="16">
        <f>AC12+AD12</f>
        <v>6</v>
      </c>
      <c r="AF12" s="16">
        <f>D12+G12+J12+M12+P12+S12+V12+Y12+AB12+AE12</f>
        <v>268</v>
      </c>
    </row>
    <row r="13" spans="1:34" x14ac:dyDescent="0.2">
      <c r="A13" s="7" t="s">
        <v>39</v>
      </c>
      <c r="B13" s="21">
        <v>52</v>
      </c>
      <c r="C13" s="21">
        <v>53</v>
      </c>
      <c r="D13" s="80">
        <f>B13+C13</f>
        <v>105</v>
      </c>
      <c r="E13" s="21">
        <v>305</v>
      </c>
      <c r="F13" s="21">
        <v>356</v>
      </c>
      <c r="G13" s="80">
        <f>E13+F13</f>
        <v>661</v>
      </c>
      <c r="H13" s="21">
        <v>389</v>
      </c>
      <c r="I13" s="21">
        <v>401</v>
      </c>
      <c r="J13" s="80">
        <f>H13+I13</f>
        <v>790</v>
      </c>
      <c r="K13" s="21">
        <v>349</v>
      </c>
      <c r="L13" s="21">
        <v>309</v>
      </c>
      <c r="M13" s="80">
        <f>K13+L13</f>
        <v>658</v>
      </c>
      <c r="N13" s="21">
        <v>286</v>
      </c>
      <c r="O13" s="21">
        <v>225</v>
      </c>
      <c r="P13" s="80">
        <f>N13+O13</f>
        <v>511</v>
      </c>
      <c r="Q13" s="21">
        <v>226</v>
      </c>
      <c r="R13" s="21">
        <v>182</v>
      </c>
      <c r="S13" s="80">
        <f>Q13+R13</f>
        <v>408</v>
      </c>
      <c r="T13" s="21">
        <v>157</v>
      </c>
      <c r="U13" s="21">
        <v>158</v>
      </c>
      <c r="V13" s="80">
        <f>T13+U13</f>
        <v>315</v>
      </c>
      <c r="W13" s="21">
        <v>127</v>
      </c>
      <c r="X13" s="21">
        <v>105</v>
      </c>
      <c r="Y13" s="80">
        <f>W13+X13</f>
        <v>232</v>
      </c>
      <c r="Z13" s="21">
        <v>62</v>
      </c>
      <c r="AA13" s="21">
        <v>65</v>
      </c>
      <c r="AB13" s="80">
        <f>Z13+AA13</f>
        <v>127</v>
      </c>
      <c r="AC13" s="21">
        <v>23</v>
      </c>
      <c r="AD13" s="21">
        <v>20</v>
      </c>
      <c r="AE13" s="16">
        <f>AC13+AD13</f>
        <v>43</v>
      </c>
      <c r="AF13" s="16">
        <f>D13+G13+J13+M13+P13+S13+V13+Y13+AB13+AE13</f>
        <v>3850</v>
      </c>
    </row>
    <row r="14" spans="1:34" x14ac:dyDescent="0.2">
      <c r="A14" s="7" t="s">
        <v>40</v>
      </c>
      <c r="B14" s="21">
        <v>1</v>
      </c>
      <c r="C14" s="21"/>
      <c r="D14" s="80">
        <f>B14+C14</f>
        <v>1</v>
      </c>
      <c r="E14" s="21">
        <v>2</v>
      </c>
      <c r="F14" s="21">
        <v>4</v>
      </c>
      <c r="G14" s="80">
        <f>E14+F14</f>
        <v>6</v>
      </c>
      <c r="H14" s="21">
        <v>5</v>
      </c>
      <c r="I14" s="21">
        <v>3</v>
      </c>
      <c r="J14" s="80">
        <f>H14+I14</f>
        <v>8</v>
      </c>
      <c r="K14" s="21">
        <v>7</v>
      </c>
      <c r="L14" s="21">
        <v>6</v>
      </c>
      <c r="M14" s="80">
        <f>K14+L14</f>
        <v>13</v>
      </c>
      <c r="N14" s="21">
        <v>6</v>
      </c>
      <c r="O14" s="21">
        <v>9</v>
      </c>
      <c r="P14" s="80">
        <f>N14+O14</f>
        <v>15</v>
      </c>
      <c r="Q14" s="21">
        <v>2</v>
      </c>
      <c r="R14" s="21">
        <v>5</v>
      </c>
      <c r="S14" s="80">
        <f>Q14+R14</f>
        <v>7</v>
      </c>
      <c r="T14" s="21">
        <v>3</v>
      </c>
      <c r="U14" s="21">
        <v>5</v>
      </c>
      <c r="V14" s="80">
        <f>T14+U14</f>
        <v>8</v>
      </c>
      <c r="W14" s="21">
        <v>8</v>
      </c>
      <c r="X14" s="21">
        <v>9</v>
      </c>
      <c r="Y14" s="80">
        <f>W14+X14</f>
        <v>17</v>
      </c>
      <c r="Z14" s="21">
        <v>2</v>
      </c>
      <c r="AA14" s="21">
        <v>6</v>
      </c>
      <c r="AB14" s="80">
        <f>Z14+AA14</f>
        <v>8</v>
      </c>
      <c r="AC14" s="21">
        <v>2</v>
      </c>
      <c r="AD14" s="21">
        <v>2</v>
      </c>
      <c r="AE14" s="16">
        <f>AC14+AD14</f>
        <v>4</v>
      </c>
      <c r="AF14" s="16">
        <f>D14+G14+J14+M14+P14+S14+V14+Y14+AB14+AE14</f>
        <v>87</v>
      </c>
    </row>
    <row r="15" spans="1:34" ht="15.75" x14ac:dyDescent="0.25">
      <c r="A15" s="5" t="s">
        <v>5</v>
      </c>
      <c r="B15" s="17">
        <f>SUM(B10:B14)</f>
        <v>132</v>
      </c>
      <c r="C15" s="17">
        <f t="shared" ref="C15:AE15" si="0">SUM(C10:C14)</f>
        <v>105</v>
      </c>
      <c r="D15" s="17">
        <f t="shared" si="0"/>
        <v>237</v>
      </c>
      <c r="E15" s="17">
        <f t="shared" si="0"/>
        <v>680</v>
      </c>
      <c r="F15" s="17">
        <f t="shared" si="0"/>
        <v>627</v>
      </c>
      <c r="G15" s="17">
        <f t="shared" si="0"/>
        <v>1307</v>
      </c>
      <c r="H15" s="59">
        <f t="shared" si="0"/>
        <v>727</v>
      </c>
      <c r="I15" s="17">
        <f t="shared" si="0"/>
        <v>638</v>
      </c>
      <c r="J15" s="17">
        <f t="shared" si="0"/>
        <v>1365</v>
      </c>
      <c r="K15" s="17">
        <f t="shared" si="0"/>
        <v>644</v>
      </c>
      <c r="L15" s="17">
        <f t="shared" si="0"/>
        <v>447</v>
      </c>
      <c r="M15" s="17">
        <f t="shared" si="0"/>
        <v>1091</v>
      </c>
      <c r="N15" s="17">
        <f t="shared" si="0"/>
        <v>546</v>
      </c>
      <c r="O15" s="17">
        <f t="shared" si="0"/>
        <v>342</v>
      </c>
      <c r="P15" s="17">
        <f t="shared" si="0"/>
        <v>888</v>
      </c>
      <c r="Q15" s="17">
        <f t="shared" si="0"/>
        <v>498</v>
      </c>
      <c r="R15" s="17">
        <f t="shared" si="0"/>
        <v>332</v>
      </c>
      <c r="S15" s="17">
        <f t="shared" si="0"/>
        <v>830</v>
      </c>
      <c r="T15" s="17">
        <f t="shared" si="0"/>
        <v>411</v>
      </c>
      <c r="U15" s="17">
        <f t="shared" si="0"/>
        <v>287</v>
      </c>
      <c r="V15" s="17">
        <f t="shared" si="0"/>
        <v>698</v>
      </c>
      <c r="W15" s="17">
        <f>SUM(W10:W14)</f>
        <v>379</v>
      </c>
      <c r="X15" s="17">
        <f>SUM(X10:X14)</f>
        <v>198</v>
      </c>
      <c r="Y15" s="17">
        <f t="shared" si="0"/>
        <v>577</v>
      </c>
      <c r="Z15" s="17">
        <f t="shared" si="0"/>
        <v>199</v>
      </c>
      <c r="AA15" s="17">
        <f t="shared" si="0"/>
        <v>99</v>
      </c>
      <c r="AB15" s="17">
        <f t="shared" si="0"/>
        <v>298</v>
      </c>
      <c r="AC15" s="17">
        <f t="shared" si="0"/>
        <v>74</v>
      </c>
      <c r="AD15" s="17">
        <f t="shared" si="0"/>
        <v>32</v>
      </c>
      <c r="AE15" s="17">
        <f t="shared" si="0"/>
        <v>106</v>
      </c>
      <c r="AF15" s="17">
        <f>SUM(AF10:AF14)</f>
        <v>7397</v>
      </c>
    </row>
    <row r="36" spans="2:7" x14ac:dyDescent="0.2">
      <c r="B36" s="93" t="s">
        <v>231</v>
      </c>
      <c r="C36" s="93"/>
      <c r="D36" s="93"/>
      <c r="E36" s="93"/>
      <c r="F36" s="93"/>
      <c r="G36" s="93"/>
    </row>
    <row r="37" spans="2:7" x14ac:dyDescent="0.2">
      <c r="B37" s="93"/>
      <c r="C37" s="93"/>
      <c r="D37" s="93"/>
      <c r="E37" s="93"/>
      <c r="F37" s="93"/>
      <c r="G37" s="93"/>
    </row>
    <row r="38" spans="2:7" x14ac:dyDescent="0.2">
      <c r="B38" s="93"/>
      <c r="C38" s="93"/>
      <c r="D38" s="93"/>
      <c r="E38" s="93"/>
      <c r="F38" s="93"/>
      <c r="G38" s="93"/>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ColWidth="11.42578125"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97" t="s">
        <v>272</v>
      </c>
      <c r="B3" s="97"/>
      <c r="C3" s="97"/>
      <c r="D3" s="97"/>
      <c r="E3" s="97"/>
      <c r="F3" s="97"/>
      <c r="G3" s="97"/>
      <c r="H3" s="97"/>
      <c r="I3" s="97"/>
    </row>
    <row r="4" spans="1:11" ht="15.75" x14ac:dyDescent="0.25">
      <c r="A4" s="12"/>
    </row>
    <row r="6" spans="1:11" x14ac:dyDescent="0.2">
      <c r="A6" s="105" t="s">
        <v>221</v>
      </c>
      <c r="B6" s="105"/>
      <c r="C6" s="105"/>
      <c r="D6" s="105"/>
      <c r="E6" s="105"/>
      <c r="F6" s="105"/>
      <c r="G6" s="105"/>
      <c r="H6" s="105"/>
      <c r="I6" s="105"/>
      <c r="J6" s="105"/>
      <c r="K6" s="105"/>
    </row>
    <row r="7" spans="1:11" ht="24.75" customHeight="1" x14ac:dyDescent="0.2">
      <c r="A7" s="108" t="s">
        <v>71</v>
      </c>
      <c r="B7" s="108" t="s">
        <v>72</v>
      </c>
      <c r="C7" s="99" t="s">
        <v>0</v>
      </c>
      <c r="D7" s="99"/>
      <c r="E7" s="99"/>
      <c r="F7" s="99" t="s">
        <v>1</v>
      </c>
      <c r="G7" s="99"/>
      <c r="H7" s="99"/>
      <c r="I7" s="100" t="s">
        <v>2</v>
      </c>
      <c r="J7" s="100"/>
      <c r="K7" s="100"/>
    </row>
    <row r="8" spans="1:11" x14ac:dyDescent="0.2">
      <c r="A8" s="109"/>
      <c r="B8" s="109"/>
      <c r="C8" s="26" t="s">
        <v>175</v>
      </c>
      <c r="D8" s="10" t="s">
        <v>3</v>
      </c>
      <c r="E8" s="10" t="s">
        <v>7</v>
      </c>
      <c r="F8" s="26" t="s">
        <v>160</v>
      </c>
      <c r="G8" s="10" t="s">
        <v>3</v>
      </c>
      <c r="H8" s="10" t="s">
        <v>7</v>
      </c>
      <c r="I8" s="26" t="s">
        <v>160</v>
      </c>
      <c r="J8" s="10" t="s">
        <v>20</v>
      </c>
      <c r="K8" s="10" t="s">
        <v>7</v>
      </c>
    </row>
    <row r="9" spans="1:11" ht="25.5" x14ac:dyDescent="0.2">
      <c r="A9" s="14" t="s">
        <v>73</v>
      </c>
      <c r="B9" s="74" t="s">
        <v>232</v>
      </c>
      <c r="C9" s="43">
        <v>1474</v>
      </c>
      <c r="D9" s="43">
        <v>835</v>
      </c>
      <c r="E9" s="31">
        <f>C9+D9</f>
        <v>2309</v>
      </c>
      <c r="F9" s="43">
        <v>1283</v>
      </c>
      <c r="G9" s="43">
        <v>738</v>
      </c>
      <c r="H9" s="31">
        <f>F9+G9</f>
        <v>2021</v>
      </c>
      <c r="I9" s="31">
        <f>C9-F9</f>
        <v>191</v>
      </c>
      <c r="J9" s="31">
        <f>D9-G9</f>
        <v>97</v>
      </c>
      <c r="K9" s="31">
        <f>E9-H9</f>
        <v>288</v>
      </c>
    </row>
    <row r="10" spans="1:11" x14ac:dyDescent="0.2">
      <c r="A10" s="14" t="s">
        <v>74</v>
      </c>
      <c r="B10" s="74" t="s">
        <v>233</v>
      </c>
      <c r="C10" s="43">
        <v>729</v>
      </c>
      <c r="D10" s="43">
        <v>574</v>
      </c>
      <c r="E10" s="31">
        <f t="shared" ref="E10:E48" si="0">C10+D10</f>
        <v>1303</v>
      </c>
      <c r="F10" s="43">
        <v>361</v>
      </c>
      <c r="G10" s="43">
        <v>270</v>
      </c>
      <c r="H10" s="31">
        <f t="shared" ref="H10:H48" si="1">F10+G10</f>
        <v>631</v>
      </c>
      <c r="I10" s="31">
        <f t="shared" ref="I10:I48" si="2">C10-F10</f>
        <v>368</v>
      </c>
      <c r="J10" s="31">
        <f t="shared" ref="J10:J48" si="3">D10-G10</f>
        <v>304</v>
      </c>
      <c r="K10" s="31">
        <f t="shared" ref="K10:K48" si="4">E10-H10</f>
        <v>672</v>
      </c>
    </row>
    <row r="11" spans="1:11" ht="25.5" x14ac:dyDescent="0.2">
      <c r="A11" s="14" t="s">
        <v>75</v>
      </c>
      <c r="B11" s="74" t="s">
        <v>234</v>
      </c>
      <c r="C11" s="43">
        <v>73</v>
      </c>
      <c r="D11" s="43">
        <v>378</v>
      </c>
      <c r="E11" s="31">
        <f t="shared" si="0"/>
        <v>451</v>
      </c>
      <c r="F11" s="43">
        <v>59</v>
      </c>
      <c r="G11" s="43">
        <v>264</v>
      </c>
      <c r="H11" s="31">
        <f t="shared" si="1"/>
        <v>323</v>
      </c>
      <c r="I11" s="31">
        <f t="shared" si="2"/>
        <v>14</v>
      </c>
      <c r="J11" s="31">
        <f t="shared" si="3"/>
        <v>114</v>
      </c>
      <c r="K11" s="31">
        <f t="shared" si="4"/>
        <v>128</v>
      </c>
    </row>
    <row r="12" spans="1:11" ht="25.5" x14ac:dyDescent="0.2">
      <c r="A12" s="14" t="s">
        <v>76</v>
      </c>
      <c r="B12" s="74" t="s">
        <v>235</v>
      </c>
      <c r="C12" s="43">
        <v>129</v>
      </c>
      <c r="D12" s="43">
        <v>177</v>
      </c>
      <c r="E12" s="31">
        <f t="shared" si="0"/>
        <v>306</v>
      </c>
      <c r="F12" s="43">
        <v>105</v>
      </c>
      <c r="G12" s="43">
        <v>144</v>
      </c>
      <c r="H12" s="31">
        <f t="shared" si="1"/>
        <v>249</v>
      </c>
      <c r="I12" s="31">
        <f t="shared" si="2"/>
        <v>24</v>
      </c>
      <c r="J12" s="31">
        <f t="shared" si="3"/>
        <v>33</v>
      </c>
      <c r="K12" s="31">
        <f t="shared" si="4"/>
        <v>57</v>
      </c>
    </row>
    <row r="13" spans="1:11" x14ac:dyDescent="0.2">
      <c r="A13" s="14" t="s">
        <v>77</v>
      </c>
      <c r="B13" s="74" t="s">
        <v>236</v>
      </c>
      <c r="C13" s="43">
        <v>183</v>
      </c>
      <c r="D13" s="43">
        <v>91</v>
      </c>
      <c r="E13" s="31">
        <f t="shared" si="0"/>
        <v>274</v>
      </c>
      <c r="F13" s="43">
        <v>170</v>
      </c>
      <c r="G13" s="43">
        <v>87</v>
      </c>
      <c r="H13" s="31">
        <f t="shared" si="1"/>
        <v>257</v>
      </c>
      <c r="I13" s="31">
        <f t="shared" si="2"/>
        <v>13</v>
      </c>
      <c r="J13" s="31">
        <f t="shared" si="3"/>
        <v>4</v>
      </c>
      <c r="K13" s="31">
        <f t="shared" si="4"/>
        <v>17</v>
      </c>
    </row>
    <row r="14" spans="1:11" x14ac:dyDescent="0.2">
      <c r="A14" s="14" t="s">
        <v>78</v>
      </c>
      <c r="B14" s="74" t="s">
        <v>237</v>
      </c>
      <c r="C14" s="43">
        <v>209</v>
      </c>
      <c r="D14" s="43">
        <v>51</v>
      </c>
      <c r="E14" s="31">
        <f t="shared" si="0"/>
        <v>260</v>
      </c>
      <c r="F14" s="43">
        <v>87</v>
      </c>
      <c r="G14" s="43">
        <v>22</v>
      </c>
      <c r="H14" s="31">
        <f t="shared" si="1"/>
        <v>109</v>
      </c>
      <c r="I14" s="31">
        <f t="shared" si="2"/>
        <v>122</v>
      </c>
      <c r="J14" s="31">
        <f t="shared" si="3"/>
        <v>29</v>
      </c>
      <c r="K14" s="31">
        <f t="shared" si="4"/>
        <v>151</v>
      </c>
    </row>
    <row r="15" spans="1:11" x14ac:dyDescent="0.2">
      <c r="A15" s="14" t="s">
        <v>79</v>
      </c>
      <c r="B15" s="74" t="s">
        <v>238</v>
      </c>
      <c r="C15" s="43">
        <v>69</v>
      </c>
      <c r="D15" s="43">
        <v>187</v>
      </c>
      <c r="E15" s="31">
        <f t="shared" si="0"/>
        <v>256</v>
      </c>
      <c r="F15" s="43">
        <v>64</v>
      </c>
      <c r="G15" s="43">
        <v>174</v>
      </c>
      <c r="H15" s="31">
        <f t="shared" si="1"/>
        <v>238</v>
      </c>
      <c r="I15" s="31">
        <f t="shared" si="2"/>
        <v>5</v>
      </c>
      <c r="J15" s="31">
        <f t="shared" si="3"/>
        <v>13</v>
      </c>
      <c r="K15" s="31">
        <f t="shared" si="4"/>
        <v>18</v>
      </c>
    </row>
    <row r="16" spans="1:11" ht="25.5" x14ac:dyDescent="0.2">
      <c r="A16" s="14" t="s">
        <v>80</v>
      </c>
      <c r="B16" s="74" t="s">
        <v>239</v>
      </c>
      <c r="C16" s="43">
        <v>131</v>
      </c>
      <c r="D16" s="43">
        <v>104</v>
      </c>
      <c r="E16" s="31">
        <f t="shared" si="0"/>
        <v>235</v>
      </c>
      <c r="F16" s="43">
        <v>130</v>
      </c>
      <c r="G16" s="43">
        <v>103</v>
      </c>
      <c r="H16" s="31">
        <f t="shared" si="1"/>
        <v>233</v>
      </c>
      <c r="I16" s="31">
        <f t="shared" si="2"/>
        <v>1</v>
      </c>
      <c r="J16" s="31">
        <f t="shared" si="3"/>
        <v>1</v>
      </c>
      <c r="K16" s="31">
        <f t="shared" si="4"/>
        <v>2</v>
      </c>
    </row>
    <row r="17" spans="1:11" ht="38.25" x14ac:dyDescent="0.2">
      <c r="A17" s="14" t="s">
        <v>81</v>
      </c>
      <c r="B17" s="74" t="s">
        <v>240</v>
      </c>
      <c r="C17" s="43">
        <v>108</v>
      </c>
      <c r="D17" s="43">
        <v>51</v>
      </c>
      <c r="E17" s="31">
        <f t="shared" si="0"/>
        <v>159</v>
      </c>
      <c r="F17" s="43">
        <v>108</v>
      </c>
      <c r="G17" s="43">
        <v>50</v>
      </c>
      <c r="H17" s="31">
        <f t="shared" si="1"/>
        <v>158</v>
      </c>
      <c r="I17" s="31">
        <f t="shared" si="2"/>
        <v>0</v>
      </c>
      <c r="J17" s="31">
        <f t="shared" si="3"/>
        <v>1</v>
      </c>
      <c r="K17" s="31">
        <f t="shared" si="4"/>
        <v>1</v>
      </c>
    </row>
    <row r="18" spans="1:11" x14ac:dyDescent="0.2">
      <c r="A18" s="14" t="s">
        <v>82</v>
      </c>
      <c r="B18" s="74" t="s">
        <v>241</v>
      </c>
      <c r="C18" s="43">
        <v>50</v>
      </c>
      <c r="D18" s="43">
        <v>99</v>
      </c>
      <c r="E18" s="31">
        <f t="shared" si="0"/>
        <v>149</v>
      </c>
      <c r="F18" s="43">
        <v>27</v>
      </c>
      <c r="G18" s="43">
        <v>50</v>
      </c>
      <c r="H18" s="31">
        <f t="shared" si="1"/>
        <v>77</v>
      </c>
      <c r="I18" s="31">
        <f t="shared" si="2"/>
        <v>23</v>
      </c>
      <c r="J18" s="31">
        <f t="shared" si="3"/>
        <v>49</v>
      </c>
      <c r="K18" s="31">
        <f t="shared" si="4"/>
        <v>72</v>
      </c>
    </row>
    <row r="19" spans="1:11" x14ac:dyDescent="0.2">
      <c r="A19" s="14" t="s">
        <v>83</v>
      </c>
      <c r="B19" s="74" t="s">
        <v>242</v>
      </c>
      <c r="C19" s="43">
        <v>143</v>
      </c>
      <c r="D19" s="43">
        <v>2</v>
      </c>
      <c r="E19" s="31">
        <f t="shared" si="0"/>
        <v>145</v>
      </c>
      <c r="F19" s="43">
        <v>117</v>
      </c>
      <c r="G19" s="43">
        <v>2</v>
      </c>
      <c r="H19" s="31">
        <f t="shared" si="1"/>
        <v>119</v>
      </c>
      <c r="I19" s="31">
        <f t="shared" si="2"/>
        <v>26</v>
      </c>
      <c r="J19" s="31">
        <f t="shared" si="3"/>
        <v>0</v>
      </c>
      <c r="K19" s="31">
        <f t="shared" si="4"/>
        <v>26</v>
      </c>
    </row>
    <row r="20" spans="1:11" x14ac:dyDescent="0.2">
      <c r="A20" s="14" t="s">
        <v>84</v>
      </c>
      <c r="B20" s="74" t="s">
        <v>243</v>
      </c>
      <c r="C20" s="43">
        <v>102</v>
      </c>
      <c r="D20" s="43"/>
      <c r="E20" s="31">
        <f t="shared" si="0"/>
        <v>102</v>
      </c>
      <c r="F20" s="43">
        <v>92</v>
      </c>
      <c r="G20" s="43"/>
      <c r="H20" s="31">
        <f t="shared" si="1"/>
        <v>92</v>
      </c>
      <c r="I20" s="31">
        <f t="shared" si="2"/>
        <v>10</v>
      </c>
      <c r="J20" s="31">
        <f t="shared" si="3"/>
        <v>0</v>
      </c>
      <c r="K20" s="31">
        <f t="shared" si="4"/>
        <v>10</v>
      </c>
    </row>
    <row r="21" spans="1:11" x14ac:dyDescent="0.2">
      <c r="A21" s="14" t="s">
        <v>85</v>
      </c>
      <c r="B21" s="74" t="s">
        <v>244</v>
      </c>
      <c r="C21" s="43">
        <v>10</v>
      </c>
      <c r="D21" s="43">
        <v>80</v>
      </c>
      <c r="E21" s="31">
        <f t="shared" si="0"/>
        <v>90</v>
      </c>
      <c r="F21" s="43">
        <v>9</v>
      </c>
      <c r="G21" s="43">
        <v>75</v>
      </c>
      <c r="H21" s="31">
        <f t="shared" si="1"/>
        <v>84</v>
      </c>
      <c r="I21" s="31">
        <f t="shared" si="2"/>
        <v>1</v>
      </c>
      <c r="J21" s="31">
        <f t="shared" si="3"/>
        <v>5</v>
      </c>
      <c r="K21" s="31">
        <f t="shared" si="4"/>
        <v>6</v>
      </c>
    </row>
    <row r="22" spans="1:11" x14ac:dyDescent="0.2">
      <c r="A22" s="14" t="s">
        <v>86</v>
      </c>
      <c r="B22" s="74" t="s">
        <v>245</v>
      </c>
      <c r="C22" s="43">
        <v>86</v>
      </c>
      <c r="D22" s="43">
        <v>3</v>
      </c>
      <c r="E22" s="31">
        <f t="shared" si="0"/>
        <v>89</v>
      </c>
      <c r="F22" s="43">
        <v>37</v>
      </c>
      <c r="G22" s="43">
        <v>1</v>
      </c>
      <c r="H22" s="31">
        <f t="shared" si="1"/>
        <v>38</v>
      </c>
      <c r="I22" s="31">
        <f t="shared" si="2"/>
        <v>49</v>
      </c>
      <c r="J22" s="31">
        <f t="shared" si="3"/>
        <v>2</v>
      </c>
      <c r="K22" s="31">
        <f t="shared" si="4"/>
        <v>51</v>
      </c>
    </row>
    <row r="23" spans="1:11" x14ac:dyDescent="0.2">
      <c r="A23" s="14" t="s">
        <v>87</v>
      </c>
      <c r="B23" s="74" t="s">
        <v>246</v>
      </c>
      <c r="C23" s="43">
        <v>23</v>
      </c>
      <c r="D23" s="43">
        <v>53</v>
      </c>
      <c r="E23" s="31">
        <f t="shared" si="0"/>
        <v>76</v>
      </c>
      <c r="F23" s="43">
        <v>21</v>
      </c>
      <c r="G23" s="43">
        <v>40</v>
      </c>
      <c r="H23" s="31">
        <f t="shared" si="1"/>
        <v>61</v>
      </c>
      <c r="I23" s="31">
        <f t="shared" si="2"/>
        <v>2</v>
      </c>
      <c r="J23" s="31">
        <f t="shared" si="3"/>
        <v>13</v>
      </c>
      <c r="K23" s="31">
        <f t="shared" si="4"/>
        <v>15</v>
      </c>
    </row>
    <row r="24" spans="1:11" ht="25.5" x14ac:dyDescent="0.2">
      <c r="A24" s="14" t="s">
        <v>88</v>
      </c>
      <c r="B24" s="74" t="s">
        <v>247</v>
      </c>
      <c r="C24" s="43">
        <v>31</v>
      </c>
      <c r="D24" s="43">
        <v>43</v>
      </c>
      <c r="E24" s="31">
        <f t="shared" si="0"/>
        <v>74</v>
      </c>
      <c r="F24" s="43">
        <v>31</v>
      </c>
      <c r="G24" s="43">
        <v>39</v>
      </c>
      <c r="H24" s="31">
        <f t="shared" si="1"/>
        <v>70</v>
      </c>
      <c r="I24" s="31">
        <f t="shared" si="2"/>
        <v>0</v>
      </c>
      <c r="J24" s="31">
        <f t="shared" si="3"/>
        <v>4</v>
      </c>
      <c r="K24" s="31">
        <f t="shared" si="4"/>
        <v>4</v>
      </c>
    </row>
    <row r="25" spans="1:11" ht="25.5" x14ac:dyDescent="0.2">
      <c r="A25" s="14" t="s">
        <v>89</v>
      </c>
      <c r="B25" s="74" t="s">
        <v>248</v>
      </c>
      <c r="C25" s="43">
        <v>69</v>
      </c>
      <c r="D25" s="43">
        <v>3</v>
      </c>
      <c r="E25" s="31">
        <f t="shared" si="0"/>
        <v>72</v>
      </c>
      <c r="F25" s="43">
        <v>58</v>
      </c>
      <c r="G25" s="43">
        <v>3</v>
      </c>
      <c r="H25" s="31">
        <f t="shared" si="1"/>
        <v>61</v>
      </c>
      <c r="I25" s="31">
        <f t="shared" si="2"/>
        <v>11</v>
      </c>
      <c r="J25" s="31">
        <f t="shared" si="3"/>
        <v>0</v>
      </c>
      <c r="K25" s="31">
        <f t="shared" si="4"/>
        <v>11</v>
      </c>
    </row>
    <row r="26" spans="1:11" x14ac:dyDescent="0.2">
      <c r="A26" s="14" t="s">
        <v>90</v>
      </c>
      <c r="B26" s="74" t="s">
        <v>249</v>
      </c>
      <c r="C26" s="43">
        <v>65</v>
      </c>
      <c r="D26" s="43">
        <v>1</v>
      </c>
      <c r="E26" s="31">
        <f t="shared" si="0"/>
        <v>66</v>
      </c>
      <c r="F26" s="43">
        <v>59</v>
      </c>
      <c r="G26" s="43">
        <v>1</v>
      </c>
      <c r="H26" s="31">
        <f t="shared" si="1"/>
        <v>60</v>
      </c>
      <c r="I26" s="31">
        <f t="shared" si="2"/>
        <v>6</v>
      </c>
      <c r="J26" s="31">
        <f t="shared" si="3"/>
        <v>0</v>
      </c>
      <c r="K26" s="31">
        <f t="shared" si="4"/>
        <v>6</v>
      </c>
    </row>
    <row r="27" spans="1:11" ht="25.5" x14ac:dyDescent="0.2">
      <c r="A27" s="14" t="s">
        <v>91</v>
      </c>
      <c r="B27" s="74" t="s">
        <v>250</v>
      </c>
      <c r="C27" s="43">
        <v>57</v>
      </c>
      <c r="D27" s="43">
        <v>6</v>
      </c>
      <c r="E27" s="31">
        <f t="shared" si="0"/>
        <v>63</v>
      </c>
      <c r="F27" s="43">
        <v>57</v>
      </c>
      <c r="G27" s="43">
        <v>6</v>
      </c>
      <c r="H27" s="31">
        <f t="shared" si="1"/>
        <v>63</v>
      </c>
      <c r="I27" s="31">
        <f t="shared" si="2"/>
        <v>0</v>
      </c>
      <c r="J27" s="31">
        <f t="shared" si="3"/>
        <v>0</v>
      </c>
      <c r="K27" s="31">
        <f t="shared" si="4"/>
        <v>0</v>
      </c>
    </row>
    <row r="28" spans="1:11" ht="25.5" x14ac:dyDescent="0.2">
      <c r="A28" s="14" t="s">
        <v>92</v>
      </c>
      <c r="B28" s="74" t="s">
        <v>251</v>
      </c>
      <c r="C28" s="43">
        <v>23</v>
      </c>
      <c r="D28" s="43">
        <v>38</v>
      </c>
      <c r="E28" s="31">
        <f t="shared" si="0"/>
        <v>61</v>
      </c>
      <c r="F28" s="43">
        <v>20</v>
      </c>
      <c r="G28" s="43">
        <v>26</v>
      </c>
      <c r="H28" s="31">
        <f t="shared" si="1"/>
        <v>46</v>
      </c>
      <c r="I28" s="31">
        <f t="shared" si="2"/>
        <v>3</v>
      </c>
      <c r="J28" s="31">
        <f t="shared" si="3"/>
        <v>12</v>
      </c>
      <c r="K28" s="31">
        <f t="shared" si="4"/>
        <v>15</v>
      </c>
    </row>
    <row r="29" spans="1:11" x14ac:dyDescent="0.2">
      <c r="A29" s="14" t="s">
        <v>93</v>
      </c>
      <c r="B29" s="74" t="s">
        <v>252</v>
      </c>
      <c r="C29" s="43">
        <v>47</v>
      </c>
      <c r="D29" s="43">
        <v>7</v>
      </c>
      <c r="E29" s="31">
        <f t="shared" si="0"/>
        <v>54</v>
      </c>
      <c r="F29" s="43">
        <v>40</v>
      </c>
      <c r="G29" s="43">
        <v>6</v>
      </c>
      <c r="H29" s="31">
        <f t="shared" si="1"/>
        <v>46</v>
      </c>
      <c r="I29" s="31">
        <f t="shared" si="2"/>
        <v>7</v>
      </c>
      <c r="J29" s="31">
        <f t="shared" si="3"/>
        <v>1</v>
      </c>
      <c r="K29" s="31">
        <f t="shared" si="4"/>
        <v>8</v>
      </c>
    </row>
    <row r="30" spans="1:11" ht="25.5" x14ac:dyDescent="0.2">
      <c r="A30" s="14" t="s">
        <v>94</v>
      </c>
      <c r="B30" s="74" t="s">
        <v>253</v>
      </c>
      <c r="C30" s="43">
        <v>11</v>
      </c>
      <c r="D30" s="43">
        <v>42</v>
      </c>
      <c r="E30" s="31">
        <f t="shared" si="0"/>
        <v>53</v>
      </c>
      <c r="F30" s="43">
        <v>10</v>
      </c>
      <c r="G30" s="43">
        <v>41</v>
      </c>
      <c r="H30" s="31">
        <f t="shared" si="1"/>
        <v>51</v>
      </c>
      <c r="I30" s="31">
        <f t="shared" si="2"/>
        <v>1</v>
      </c>
      <c r="J30" s="31">
        <f t="shared" si="3"/>
        <v>1</v>
      </c>
      <c r="K30" s="31">
        <f t="shared" si="4"/>
        <v>2</v>
      </c>
    </row>
    <row r="31" spans="1:11" ht="25.5" x14ac:dyDescent="0.2">
      <c r="A31" s="14" t="s">
        <v>95</v>
      </c>
      <c r="B31" s="74" t="s">
        <v>254</v>
      </c>
      <c r="C31" s="43">
        <v>47</v>
      </c>
      <c r="D31" s="43">
        <v>2</v>
      </c>
      <c r="E31" s="31">
        <f t="shared" si="0"/>
        <v>49</v>
      </c>
      <c r="F31" s="43">
        <v>20</v>
      </c>
      <c r="G31" s="43">
        <v>2</v>
      </c>
      <c r="H31" s="31">
        <f t="shared" si="1"/>
        <v>22</v>
      </c>
      <c r="I31" s="31">
        <f t="shared" si="2"/>
        <v>27</v>
      </c>
      <c r="J31" s="31">
        <f t="shared" si="3"/>
        <v>0</v>
      </c>
      <c r="K31" s="31">
        <f t="shared" si="4"/>
        <v>27</v>
      </c>
    </row>
    <row r="32" spans="1:11" ht="25.5" x14ac:dyDescent="0.2">
      <c r="A32" s="14" t="s">
        <v>96</v>
      </c>
      <c r="B32" s="74" t="s">
        <v>255</v>
      </c>
      <c r="C32" s="43">
        <v>43</v>
      </c>
      <c r="D32" s="43">
        <v>5</v>
      </c>
      <c r="E32" s="31">
        <f t="shared" si="0"/>
        <v>48</v>
      </c>
      <c r="F32" s="43">
        <v>36</v>
      </c>
      <c r="G32" s="43">
        <v>4</v>
      </c>
      <c r="H32" s="31">
        <f t="shared" si="1"/>
        <v>40</v>
      </c>
      <c r="I32" s="31">
        <f t="shared" si="2"/>
        <v>7</v>
      </c>
      <c r="J32" s="31">
        <f t="shared" si="3"/>
        <v>1</v>
      </c>
      <c r="K32" s="31">
        <f t="shared" si="4"/>
        <v>8</v>
      </c>
    </row>
    <row r="33" spans="1:11" ht="25.5" x14ac:dyDescent="0.2">
      <c r="A33" s="14" t="s">
        <v>97</v>
      </c>
      <c r="B33" s="74" t="s">
        <v>256</v>
      </c>
      <c r="C33" s="43">
        <v>47</v>
      </c>
      <c r="D33" s="43">
        <v>1</v>
      </c>
      <c r="E33" s="31">
        <f t="shared" si="0"/>
        <v>48</v>
      </c>
      <c r="F33" s="43">
        <v>27</v>
      </c>
      <c r="G33" s="43">
        <v>1</v>
      </c>
      <c r="H33" s="31">
        <f t="shared" si="1"/>
        <v>28</v>
      </c>
      <c r="I33" s="31">
        <f t="shared" si="2"/>
        <v>20</v>
      </c>
      <c r="J33" s="31">
        <f t="shared" si="3"/>
        <v>0</v>
      </c>
      <c r="K33" s="31">
        <f t="shared" si="4"/>
        <v>20</v>
      </c>
    </row>
    <row r="34" spans="1:11" x14ac:dyDescent="0.2">
      <c r="A34" s="14" t="s">
        <v>98</v>
      </c>
      <c r="B34" s="74" t="s">
        <v>257</v>
      </c>
      <c r="C34" s="43">
        <v>26</v>
      </c>
      <c r="D34" s="43">
        <v>15</v>
      </c>
      <c r="E34" s="31">
        <f t="shared" si="0"/>
        <v>41</v>
      </c>
      <c r="F34" s="43">
        <v>17</v>
      </c>
      <c r="G34" s="43">
        <v>12</v>
      </c>
      <c r="H34" s="31">
        <f t="shared" si="1"/>
        <v>29</v>
      </c>
      <c r="I34" s="31">
        <f t="shared" si="2"/>
        <v>9</v>
      </c>
      <c r="J34" s="31">
        <f t="shared" si="3"/>
        <v>3</v>
      </c>
      <c r="K34" s="31">
        <f t="shared" si="4"/>
        <v>12</v>
      </c>
    </row>
    <row r="35" spans="1:11" ht="25.5" x14ac:dyDescent="0.2">
      <c r="A35" s="14" t="s">
        <v>99</v>
      </c>
      <c r="B35" s="74" t="s">
        <v>258</v>
      </c>
      <c r="C35" s="43">
        <v>25</v>
      </c>
      <c r="D35" s="43">
        <v>16</v>
      </c>
      <c r="E35" s="31">
        <f t="shared" si="0"/>
        <v>41</v>
      </c>
      <c r="F35" s="43">
        <v>20</v>
      </c>
      <c r="G35" s="43">
        <v>8</v>
      </c>
      <c r="H35" s="31">
        <f t="shared" si="1"/>
        <v>28</v>
      </c>
      <c r="I35" s="31">
        <f t="shared" si="2"/>
        <v>5</v>
      </c>
      <c r="J35" s="31">
        <f t="shared" si="3"/>
        <v>8</v>
      </c>
      <c r="K35" s="31">
        <f t="shared" si="4"/>
        <v>13</v>
      </c>
    </row>
    <row r="36" spans="1:11" x14ac:dyDescent="0.2">
      <c r="A36" s="14" t="s">
        <v>100</v>
      </c>
      <c r="B36" s="74" t="s">
        <v>259</v>
      </c>
      <c r="C36" s="43">
        <v>26</v>
      </c>
      <c r="D36" s="43">
        <v>14</v>
      </c>
      <c r="E36" s="31">
        <f t="shared" si="0"/>
        <v>40</v>
      </c>
      <c r="F36" s="43">
        <v>23</v>
      </c>
      <c r="G36" s="43">
        <v>13</v>
      </c>
      <c r="H36" s="31">
        <f t="shared" si="1"/>
        <v>36</v>
      </c>
      <c r="I36" s="31">
        <f t="shared" si="2"/>
        <v>3</v>
      </c>
      <c r="J36" s="31">
        <f t="shared" si="3"/>
        <v>1</v>
      </c>
      <c r="K36" s="31">
        <f t="shared" si="4"/>
        <v>4</v>
      </c>
    </row>
    <row r="37" spans="1:11" ht="25.5" x14ac:dyDescent="0.2">
      <c r="A37" s="14" t="s">
        <v>101</v>
      </c>
      <c r="B37" s="74" t="s">
        <v>260</v>
      </c>
      <c r="C37" s="43">
        <v>35</v>
      </c>
      <c r="D37" s="43">
        <v>2</v>
      </c>
      <c r="E37" s="31">
        <f t="shared" si="0"/>
        <v>37</v>
      </c>
      <c r="F37" s="43">
        <v>21</v>
      </c>
      <c r="G37" s="43">
        <v>2</v>
      </c>
      <c r="H37" s="31">
        <f t="shared" si="1"/>
        <v>23</v>
      </c>
      <c r="I37" s="31">
        <f t="shared" si="2"/>
        <v>14</v>
      </c>
      <c r="J37" s="31">
        <f t="shared" si="3"/>
        <v>0</v>
      </c>
      <c r="K37" s="31">
        <f t="shared" si="4"/>
        <v>14</v>
      </c>
    </row>
    <row r="38" spans="1:11" x14ac:dyDescent="0.2">
      <c r="A38" s="14" t="s">
        <v>102</v>
      </c>
      <c r="B38" s="74" t="s">
        <v>261</v>
      </c>
      <c r="C38" s="43">
        <v>2</v>
      </c>
      <c r="D38" s="43">
        <v>33</v>
      </c>
      <c r="E38" s="31">
        <f t="shared" si="0"/>
        <v>35</v>
      </c>
      <c r="F38" s="43">
        <v>1</v>
      </c>
      <c r="G38" s="43">
        <v>18</v>
      </c>
      <c r="H38" s="31">
        <f t="shared" si="1"/>
        <v>19</v>
      </c>
      <c r="I38" s="31">
        <f t="shared" si="2"/>
        <v>1</v>
      </c>
      <c r="J38" s="31">
        <f t="shared" si="3"/>
        <v>15</v>
      </c>
      <c r="K38" s="31">
        <f t="shared" si="4"/>
        <v>16</v>
      </c>
    </row>
    <row r="39" spans="1:11" x14ac:dyDescent="0.2">
      <c r="A39" s="14" t="s">
        <v>103</v>
      </c>
      <c r="B39" s="74" t="s">
        <v>262</v>
      </c>
      <c r="C39" s="43">
        <v>28</v>
      </c>
      <c r="D39" s="43">
        <v>3</v>
      </c>
      <c r="E39" s="31">
        <f t="shared" si="0"/>
        <v>31</v>
      </c>
      <c r="F39" s="43">
        <v>23</v>
      </c>
      <c r="G39" s="43">
        <v>3</v>
      </c>
      <c r="H39" s="31">
        <f t="shared" si="1"/>
        <v>26</v>
      </c>
      <c r="I39" s="31">
        <f t="shared" si="2"/>
        <v>5</v>
      </c>
      <c r="J39" s="31">
        <f t="shared" si="3"/>
        <v>0</v>
      </c>
      <c r="K39" s="31">
        <f t="shared" si="4"/>
        <v>5</v>
      </c>
    </row>
    <row r="40" spans="1:11" x14ac:dyDescent="0.2">
      <c r="A40" s="14" t="s">
        <v>104</v>
      </c>
      <c r="B40" s="74" t="s">
        <v>263</v>
      </c>
      <c r="C40" s="43">
        <v>20</v>
      </c>
      <c r="D40" s="43">
        <v>10</v>
      </c>
      <c r="E40" s="31">
        <f t="shared" si="0"/>
        <v>30</v>
      </c>
      <c r="F40" s="43">
        <v>7</v>
      </c>
      <c r="G40" s="43">
        <v>7</v>
      </c>
      <c r="H40" s="31">
        <f t="shared" si="1"/>
        <v>14</v>
      </c>
      <c r="I40" s="31">
        <f t="shared" si="2"/>
        <v>13</v>
      </c>
      <c r="J40" s="31">
        <f t="shared" si="3"/>
        <v>3</v>
      </c>
      <c r="K40" s="31">
        <f t="shared" si="4"/>
        <v>16</v>
      </c>
    </row>
    <row r="41" spans="1:11" x14ac:dyDescent="0.2">
      <c r="A41" s="14" t="s">
        <v>105</v>
      </c>
      <c r="B41" s="74" t="s">
        <v>264</v>
      </c>
      <c r="C41" s="43">
        <v>8</v>
      </c>
      <c r="D41" s="43">
        <v>22</v>
      </c>
      <c r="E41" s="31">
        <f t="shared" si="0"/>
        <v>30</v>
      </c>
      <c r="F41" s="43">
        <v>5</v>
      </c>
      <c r="G41" s="43">
        <v>20</v>
      </c>
      <c r="H41" s="31">
        <f t="shared" si="1"/>
        <v>25</v>
      </c>
      <c r="I41" s="31">
        <f t="shared" si="2"/>
        <v>3</v>
      </c>
      <c r="J41" s="31">
        <f t="shared" si="3"/>
        <v>2</v>
      </c>
      <c r="K41" s="31">
        <f t="shared" si="4"/>
        <v>5</v>
      </c>
    </row>
    <row r="42" spans="1:11" x14ac:dyDescent="0.2">
      <c r="A42" s="14" t="s">
        <v>106</v>
      </c>
      <c r="B42" s="74" t="s">
        <v>265</v>
      </c>
      <c r="C42" s="43">
        <v>15</v>
      </c>
      <c r="D42" s="43">
        <v>15</v>
      </c>
      <c r="E42" s="31">
        <f t="shared" si="0"/>
        <v>30</v>
      </c>
      <c r="F42" s="43">
        <v>14</v>
      </c>
      <c r="G42" s="43">
        <v>15</v>
      </c>
      <c r="H42" s="31">
        <f t="shared" si="1"/>
        <v>29</v>
      </c>
      <c r="I42" s="31">
        <f t="shared" si="2"/>
        <v>1</v>
      </c>
      <c r="J42" s="31">
        <f t="shared" si="3"/>
        <v>0</v>
      </c>
      <c r="K42" s="31">
        <f t="shared" si="4"/>
        <v>1</v>
      </c>
    </row>
    <row r="43" spans="1:11" x14ac:dyDescent="0.2">
      <c r="A43" s="14" t="s">
        <v>107</v>
      </c>
      <c r="B43" s="74" t="s">
        <v>266</v>
      </c>
      <c r="C43" s="43">
        <v>15</v>
      </c>
      <c r="D43" s="43">
        <v>14</v>
      </c>
      <c r="E43" s="31">
        <f t="shared" si="0"/>
        <v>29</v>
      </c>
      <c r="F43" s="43">
        <v>15</v>
      </c>
      <c r="G43" s="43">
        <v>13</v>
      </c>
      <c r="H43" s="31">
        <f t="shared" si="1"/>
        <v>28</v>
      </c>
      <c r="I43" s="31">
        <f t="shared" si="2"/>
        <v>0</v>
      </c>
      <c r="J43" s="31">
        <f t="shared" si="3"/>
        <v>1</v>
      </c>
      <c r="K43" s="31">
        <f t="shared" si="4"/>
        <v>1</v>
      </c>
    </row>
    <row r="44" spans="1:11" x14ac:dyDescent="0.2">
      <c r="A44" s="14" t="s">
        <v>108</v>
      </c>
      <c r="B44" s="74" t="s">
        <v>267</v>
      </c>
      <c r="C44" s="43">
        <v>4</v>
      </c>
      <c r="D44" s="43">
        <v>22</v>
      </c>
      <c r="E44" s="31">
        <f t="shared" si="0"/>
        <v>26</v>
      </c>
      <c r="F44" s="43">
        <v>4</v>
      </c>
      <c r="G44" s="43">
        <v>22</v>
      </c>
      <c r="H44" s="31">
        <f t="shared" si="1"/>
        <v>26</v>
      </c>
      <c r="I44" s="31">
        <f t="shared" si="2"/>
        <v>0</v>
      </c>
      <c r="J44" s="31">
        <f t="shared" si="3"/>
        <v>0</v>
      </c>
      <c r="K44" s="31">
        <f t="shared" si="4"/>
        <v>0</v>
      </c>
    </row>
    <row r="45" spans="1:11" x14ac:dyDescent="0.2">
      <c r="A45" s="14" t="s">
        <v>109</v>
      </c>
      <c r="B45" s="74" t="s">
        <v>268</v>
      </c>
      <c r="C45" s="43">
        <v>26</v>
      </c>
      <c r="D45" s="43"/>
      <c r="E45" s="31">
        <f t="shared" si="0"/>
        <v>26</v>
      </c>
      <c r="F45" s="43">
        <v>25</v>
      </c>
      <c r="G45" s="43"/>
      <c r="H45" s="31">
        <f t="shared" si="1"/>
        <v>25</v>
      </c>
      <c r="I45" s="31">
        <f t="shared" si="2"/>
        <v>1</v>
      </c>
      <c r="J45" s="31">
        <f t="shared" si="3"/>
        <v>0</v>
      </c>
      <c r="K45" s="31">
        <f t="shared" si="4"/>
        <v>1</v>
      </c>
    </row>
    <row r="46" spans="1:11" x14ac:dyDescent="0.2">
      <c r="A46" s="14" t="s">
        <v>110</v>
      </c>
      <c r="B46" s="74" t="s">
        <v>269</v>
      </c>
      <c r="C46" s="43">
        <v>1</v>
      </c>
      <c r="D46" s="43">
        <v>23</v>
      </c>
      <c r="E46" s="31">
        <f t="shared" si="0"/>
        <v>24</v>
      </c>
      <c r="F46" s="43">
        <v>1</v>
      </c>
      <c r="G46" s="43">
        <v>17</v>
      </c>
      <c r="H46" s="31">
        <f t="shared" si="1"/>
        <v>18</v>
      </c>
      <c r="I46" s="31">
        <f t="shared" si="2"/>
        <v>0</v>
      </c>
      <c r="J46" s="31">
        <f t="shared" si="3"/>
        <v>6</v>
      </c>
      <c r="K46" s="31">
        <f t="shared" si="4"/>
        <v>6</v>
      </c>
    </row>
    <row r="47" spans="1:11" x14ac:dyDescent="0.2">
      <c r="A47" s="14" t="s">
        <v>111</v>
      </c>
      <c r="B47" s="74" t="s">
        <v>270</v>
      </c>
      <c r="C47" s="43">
        <v>24</v>
      </c>
      <c r="D47" s="43"/>
      <c r="E47" s="31">
        <f t="shared" si="0"/>
        <v>24</v>
      </c>
      <c r="F47" s="43">
        <v>20</v>
      </c>
      <c r="G47" s="43"/>
      <c r="H47" s="31">
        <f t="shared" si="1"/>
        <v>20</v>
      </c>
      <c r="I47" s="31">
        <f t="shared" si="2"/>
        <v>4</v>
      </c>
      <c r="J47" s="31">
        <f t="shared" si="3"/>
        <v>0</v>
      </c>
      <c r="K47" s="31">
        <f t="shared" si="4"/>
        <v>4</v>
      </c>
    </row>
    <row r="48" spans="1:11" x14ac:dyDescent="0.2">
      <c r="A48" s="14" t="s">
        <v>112</v>
      </c>
      <c r="B48" s="74" t="s">
        <v>271</v>
      </c>
      <c r="C48" s="43">
        <v>2</v>
      </c>
      <c r="D48" s="43">
        <v>21</v>
      </c>
      <c r="E48" s="31">
        <f t="shared" si="0"/>
        <v>23</v>
      </c>
      <c r="F48" s="43">
        <v>2</v>
      </c>
      <c r="G48" s="43">
        <v>6</v>
      </c>
      <c r="H48" s="31">
        <f t="shared" si="1"/>
        <v>8</v>
      </c>
      <c r="I48" s="31">
        <f t="shared" si="2"/>
        <v>0</v>
      </c>
      <c r="J48" s="31">
        <f t="shared" si="3"/>
        <v>15</v>
      </c>
      <c r="K48" s="31">
        <f t="shared" si="4"/>
        <v>15</v>
      </c>
    </row>
    <row r="49" spans="1:11" ht="15.75" x14ac:dyDescent="0.25">
      <c r="A49" s="106" t="s">
        <v>5</v>
      </c>
      <c r="B49" s="107"/>
      <c r="C49" s="17">
        <f>SUM(C9:C48)</f>
        <v>4216</v>
      </c>
      <c r="D49" s="17">
        <f t="shared" ref="D49:K49" si="5">SUM(D9:D48)</f>
        <v>3043</v>
      </c>
      <c r="E49" s="17">
        <f t="shared" si="5"/>
        <v>7259</v>
      </c>
      <c r="F49" s="17">
        <f t="shared" si="5"/>
        <v>3226</v>
      </c>
      <c r="G49" s="17">
        <f t="shared" si="5"/>
        <v>2305</v>
      </c>
      <c r="H49" s="17">
        <f t="shared" si="5"/>
        <v>5531</v>
      </c>
      <c r="I49" s="17">
        <f t="shared" si="5"/>
        <v>990</v>
      </c>
      <c r="J49" s="17">
        <f t="shared" si="5"/>
        <v>738</v>
      </c>
      <c r="K49" s="17">
        <f t="shared" si="5"/>
        <v>1728</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ColWidth="11.42578125"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97" t="s">
        <v>273</v>
      </c>
      <c r="B3" s="97"/>
      <c r="C3" s="97"/>
      <c r="D3" s="97"/>
      <c r="E3" s="97"/>
      <c r="F3" s="97"/>
      <c r="G3" s="97"/>
      <c r="H3" s="97"/>
      <c r="I3" s="97"/>
    </row>
    <row r="4" spans="1:24" ht="15.75" x14ac:dyDescent="0.25">
      <c r="A4" s="12"/>
    </row>
    <row r="5" spans="1:24" ht="15.75" x14ac:dyDescent="0.25">
      <c r="A5" s="12"/>
    </row>
    <row r="7" spans="1:24" x14ac:dyDescent="0.2">
      <c r="A7" s="105" t="s">
        <v>221</v>
      </c>
      <c r="B7" s="105"/>
      <c r="C7" s="105"/>
      <c r="D7" s="105"/>
      <c r="E7" s="105"/>
      <c r="F7" s="105"/>
      <c r="G7" s="105"/>
      <c r="H7" s="105"/>
      <c r="I7" s="105"/>
      <c r="J7" s="105"/>
      <c r="K7" s="105"/>
      <c r="L7" s="105"/>
      <c r="M7" s="105"/>
      <c r="N7" s="105"/>
      <c r="O7" s="105"/>
      <c r="P7" s="105"/>
      <c r="Q7" s="105"/>
      <c r="R7" s="105"/>
      <c r="S7" s="105"/>
      <c r="T7" s="105"/>
      <c r="U7" s="105"/>
      <c r="V7" s="105"/>
      <c r="W7" s="105"/>
      <c r="X7" s="105"/>
    </row>
    <row r="8" spans="1:24" x14ac:dyDescent="0.2">
      <c r="A8" s="108" t="s">
        <v>71</v>
      </c>
      <c r="B8" s="108" t="s">
        <v>113</v>
      </c>
      <c r="C8" s="99" t="s">
        <v>41</v>
      </c>
      <c r="D8" s="99"/>
      <c r="E8" s="99" t="s">
        <v>42</v>
      </c>
      <c r="F8" s="99"/>
      <c r="G8" s="99" t="s">
        <v>43</v>
      </c>
      <c r="H8" s="99"/>
      <c r="I8" s="99" t="s">
        <v>44</v>
      </c>
      <c r="J8" s="99"/>
      <c r="K8" s="99" t="s">
        <v>45</v>
      </c>
      <c r="L8" s="99"/>
      <c r="M8" s="99" t="s">
        <v>46</v>
      </c>
      <c r="N8" s="99"/>
      <c r="O8" s="99" t="s">
        <v>47</v>
      </c>
      <c r="P8" s="99"/>
      <c r="Q8" s="99" t="s">
        <v>48</v>
      </c>
      <c r="R8" s="99"/>
      <c r="S8" s="99" t="s">
        <v>114</v>
      </c>
      <c r="T8" s="99"/>
      <c r="U8" s="99" t="s">
        <v>115</v>
      </c>
      <c r="V8" s="99"/>
      <c r="W8" s="99" t="s">
        <v>5</v>
      </c>
      <c r="X8" s="99"/>
    </row>
    <row r="9" spans="1:24" x14ac:dyDescent="0.2">
      <c r="A9" s="109"/>
      <c r="B9" s="109"/>
      <c r="C9" s="26" t="s">
        <v>160</v>
      </c>
      <c r="D9" s="10" t="s">
        <v>3</v>
      </c>
      <c r="E9" s="26" t="s">
        <v>160</v>
      </c>
      <c r="F9" s="10" t="s">
        <v>3</v>
      </c>
      <c r="G9" s="26" t="s">
        <v>160</v>
      </c>
      <c r="H9" s="10" t="s">
        <v>3</v>
      </c>
      <c r="I9" s="26" t="s">
        <v>160</v>
      </c>
      <c r="J9" s="10" t="s">
        <v>3</v>
      </c>
      <c r="K9" s="26" t="s">
        <v>160</v>
      </c>
      <c r="L9" s="10" t="s">
        <v>3</v>
      </c>
      <c r="M9" s="26" t="s">
        <v>160</v>
      </c>
      <c r="N9" s="10" t="s">
        <v>3</v>
      </c>
      <c r="O9" s="26" t="s">
        <v>160</v>
      </c>
      <c r="P9" s="10" t="s">
        <v>3</v>
      </c>
      <c r="Q9" s="26" t="s">
        <v>160</v>
      </c>
      <c r="R9" s="10" t="s">
        <v>3</v>
      </c>
      <c r="S9" s="26" t="s">
        <v>160</v>
      </c>
      <c r="T9" s="10" t="s">
        <v>3</v>
      </c>
      <c r="U9" s="26" t="s">
        <v>160</v>
      </c>
      <c r="V9" s="10" t="s">
        <v>3</v>
      </c>
      <c r="W9" s="26" t="s">
        <v>160</v>
      </c>
      <c r="X9" s="10" t="s">
        <v>3</v>
      </c>
    </row>
    <row r="10" spans="1:24" ht="12.75" customHeight="1" x14ac:dyDescent="0.2">
      <c r="A10" s="14" t="s">
        <v>73</v>
      </c>
      <c r="B10" s="22" t="str">
        <f>'Contratos-Personas por Sectores'!B9</f>
        <v>Peones agrícolas (excepto en huertas, invernaderos, viveros y jardines)</v>
      </c>
      <c r="C10" s="21">
        <v>62</v>
      </c>
      <c r="D10" s="21">
        <v>25</v>
      </c>
      <c r="E10" s="21">
        <v>215</v>
      </c>
      <c r="F10" s="21">
        <v>140</v>
      </c>
      <c r="G10" s="21">
        <v>231</v>
      </c>
      <c r="H10" s="21">
        <v>136</v>
      </c>
      <c r="I10" s="21">
        <v>139</v>
      </c>
      <c r="J10" s="21">
        <v>80</v>
      </c>
      <c r="K10" s="21">
        <v>123</v>
      </c>
      <c r="L10" s="21">
        <v>76</v>
      </c>
      <c r="M10" s="21">
        <v>126</v>
      </c>
      <c r="N10" s="21">
        <v>100</v>
      </c>
      <c r="O10" s="21">
        <v>145</v>
      </c>
      <c r="P10" s="21">
        <v>98</v>
      </c>
      <c r="Q10" s="21">
        <v>125</v>
      </c>
      <c r="R10" s="21">
        <v>59</v>
      </c>
      <c r="S10" s="21">
        <v>95</v>
      </c>
      <c r="T10" s="21">
        <v>22</v>
      </c>
      <c r="U10" s="21">
        <v>25</v>
      </c>
      <c r="V10" s="21">
        <v>4</v>
      </c>
      <c r="W10" s="31">
        <f>C10+E10+G10+I10+K10+M10+O10+Q10+S10+U10</f>
        <v>1286</v>
      </c>
      <c r="X10" s="31">
        <f>D10+F10+H10+J10+L10+N10+P10+R10+T10+V10</f>
        <v>740</v>
      </c>
    </row>
    <row r="11" spans="1:24" x14ac:dyDescent="0.2">
      <c r="A11" s="14" t="s">
        <v>74</v>
      </c>
      <c r="B11" s="22" t="str">
        <f>'Contratos-Personas por Sectores'!B10</f>
        <v>Camareros asalariados</v>
      </c>
      <c r="C11" s="21">
        <v>5</v>
      </c>
      <c r="D11" s="21">
        <v>7</v>
      </c>
      <c r="E11" s="21">
        <v>62</v>
      </c>
      <c r="F11" s="21">
        <v>45</v>
      </c>
      <c r="G11" s="21">
        <v>73</v>
      </c>
      <c r="H11" s="21">
        <v>65</v>
      </c>
      <c r="I11" s="21">
        <v>55</v>
      </c>
      <c r="J11" s="21">
        <v>52</v>
      </c>
      <c r="K11" s="21">
        <v>46</v>
      </c>
      <c r="L11" s="21">
        <v>33</v>
      </c>
      <c r="M11" s="21">
        <v>45</v>
      </c>
      <c r="N11" s="21">
        <v>32</v>
      </c>
      <c r="O11" s="21">
        <v>29</v>
      </c>
      <c r="P11" s="21">
        <v>23</v>
      </c>
      <c r="Q11" s="21">
        <v>26</v>
      </c>
      <c r="R11" s="21">
        <v>11</v>
      </c>
      <c r="S11" s="21">
        <v>16</v>
      </c>
      <c r="T11" s="21">
        <v>2</v>
      </c>
      <c r="U11" s="21">
        <v>6</v>
      </c>
      <c r="V11" s="21"/>
      <c r="W11" s="31">
        <f t="shared" ref="W11:W49" si="0">C11+E11+G11+I11+K11+M11+O11+Q11+S11+U11</f>
        <v>363</v>
      </c>
      <c r="X11" s="31">
        <f t="shared" ref="X11:X49" si="1">D11+F11+H11+J11+L11+N11+P11+R11+T11+V11</f>
        <v>270</v>
      </c>
    </row>
    <row r="12" spans="1:24" ht="12.75" customHeight="1" x14ac:dyDescent="0.2">
      <c r="A12" s="14" t="s">
        <v>75</v>
      </c>
      <c r="B12" s="22" t="str">
        <f>'Contratos-Personas por Sectores'!B11</f>
        <v>Personal de limpieza de oficinas, hoteles y otros establecimientos similares</v>
      </c>
      <c r="C12" s="21"/>
      <c r="D12" s="21">
        <v>8</v>
      </c>
      <c r="E12" s="21">
        <v>7</v>
      </c>
      <c r="F12" s="21">
        <v>32</v>
      </c>
      <c r="G12" s="21">
        <v>13</v>
      </c>
      <c r="H12" s="21">
        <v>29</v>
      </c>
      <c r="I12" s="21">
        <v>4</v>
      </c>
      <c r="J12" s="21">
        <v>33</v>
      </c>
      <c r="K12" s="21">
        <v>10</v>
      </c>
      <c r="L12" s="21">
        <v>39</v>
      </c>
      <c r="M12" s="21">
        <v>12</v>
      </c>
      <c r="N12" s="21">
        <v>43</v>
      </c>
      <c r="O12" s="21">
        <v>6</v>
      </c>
      <c r="P12" s="21">
        <v>30</v>
      </c>
      <c r="Q12" s="21">
        <v>5</v>
      </c>
      <c r="R12" s="21">
        <v>29</v>
      </c>
      <c r="S12" s="21">
        <v>2</v>
      </c>
      <c r="T12" s="21">
        <v>13</v>
      </c>
      <c r="U12" s="21"/>
      <c r="V12" s="21">
        <v>9</v>
      </c>
      <c r="W12" s="31">
        <f t="shared" si="0"/>
        <v>59</v>
      </c>
      <c r="X12" s="31">
        <f t="shared" si="1"/>
        <v>265</v>
      </c>
    </row>
    <row r="13" spans="1:24" ht="12.75" customHeight="1" x14ac:dyDescent="0.2">
      <c r="A13" s="14" t="s">
        <v>76</v>
      </c>
      <c r="B13" s="22" t="str">
        <f>'Contratos-Personas por Sectores'!B12</f>
        <v>Empleados de servicios de correos (excepto empleados de mostrador)</v>
      </c>
      <c r="C13" s="21"/>
      <c r="D13" s="21"/>
      <c r="E13" s="21">
        <v>2</v>
      </c>
      <c r="F13" s="21">
        <v>2</v>
      </c>
      <c r="G13" s="21">
        <v>16</v>
      </c>
      <c r="H13" s="21">
        <v>6</v>
      </c>
      <c r="I13" s="21">
        <v>25</v>
      </c>
      <c r="J13" s="21">
        <v>29</v>
      </c>
      <c r="K13" s="21">
        <v>27</v>
      </c>
      <c r="L13" s="21">
        <v>26</v>
      </c>
      <c r="M13" s="21">
        <v>10</v>
      </c>
      <c r="N13" s="21">
        <v>25</v>
      </c>
      <c r="O13" s="21">
        <v>11</v>
      </c>
      <c r="P13" s="21">
        <v>28</v>
      </c>
      <c r="Q13" s="21">
        <v>7</v>
      </c>
      <c r="R13" s="21">
        <v>14</v>
      </c>
      <c r="S13" s="21">
        <v>6</v>
      </c>
      <c r="T13" s="21">
        <v>11</v>
      </c>
      <c r="U13" s="21">
        <v>1</v>
      </c>
      <c r="V13" s="21">
        <v>3</v>
      </c>
      <c r="W13" s="31">
        <f t="shared" si="0"/>
        <v>105</v>
      </c>
      <c r="X13" s="31">
        <f t="shared" si="1"/>
        <v>144</v>
      </c>
    </row>
    <row r="14" spans="1:24" x14ac:dyDescent="0.2">
      <c r="A14" s="14" t="s">
        <v>77</v>
      </c>
      <c r="B14" s="22" t="str">
        <f>'Contratos-Personas por Sectores'!B13</f>
        <v>Peones de las industrias manufactureras</v>
      </c>
      <c r="C14" s="21">
        <v>1</v>
      </c>
      <c r="D14" s="21">
        <v>1</v>
      </c>
      <c r="E14" s="21">
        <v>17</v>
      </c>
      <c r="F14" s="21">
        <v>14</v>
      </c>
      <c r="G14" s="21">
        <v>29</v>
      </c>
      <c r="H14" s="21">
        <v>18</v>
      </c>
      <c r="I14" s="21">
        <v>20</v>
      </c>
      <c r="J14" s="21">
        <v>10</v>
      </c>
      <c r="K14" s="21">
        <v>33</v>
      </c>
      <c r="L14" s="21">
        <v>14</v>
      </c>
      <c r="M14" s="21">
        <v>20</v>
      </c>
      <c r="N14" s="21">
        <v>8</v>
      </c>
      <c r="O14" s="21">
        <v>17</v>
      </c>
      <c r="P14" s="21">
        <v>9</v>
      </c>
      <c r="Q14" s="21">
        <v>21</v>
      </c>
      <c r="R14" s="21">
        <v>10</v>
      </c>
      <c r="S14" s="21">
        <v>10</v>
      </c>
      <c r="T14" s="21">
        <v>3</v>
      </c>
      <c r="U14" s="21">
        <v>2</v>
      </c>
      <c r="V14" s="21"/>
      <c r="W14" s="31">
        <f t="shared" si="0"/>
        <v>170</v>
      </c>
      <c r="X14" s="31">
        <f t="shared" si="1"/>
        <v>87</v>
      </c>
    </row>
    <row r="15" spans="1:24" ht="12.75" customHeight="1" x14ac:dyDescent="0.2">
      <c r="A15" s="14" t="s">
        <v>78</v>
      </c>
      <c r="B15" s="22" t="str">
        <f>'Contratos-Personas por Sectores'!B14</f>
        <v>Compositores, músicos y cantantes</v>
      </c>
      <c r="C15" s="21">
        <v>1</v>
      </c>
      <c r="D15" s="21">
        <v>2</v>
      </c>
      <c r="E15" s="21">
        <v>13</v>
      </c>
      <c r="F15" s="21">
        <v>3</v>
      </c>
      <c r="G15" s="21">
        <v>17</v>
      </c>
      <c r="H15" s="21">
        <v>7</v>
      </c>
      <c r="I15" s="21">
        <v>18</v>
      </c>
      <c r="J15" s="21">
        <v>5</v>
      </c>
      <c r="K15" s="21">
        <v>12</v>
      </c>
      <c r="L15" s="21">
        <v>4</v>
      </c>
      <c r="M15" s="21">
        <v>12</v>
      </c>
      <c r="N15" s="21"/>
      <c r="O15" s="21">
        <v>7</v>
      </c>
      <c r="P15" s="21">
        <v>1</v>
      </c>
      <c r="Q15" s="21">
        <v>3</v>
      </c>
      <c r="R15" s="21">
        <v>1</v>
      </c>
      <c r="S15" s="21">
        <v>1</v>
      </c>
      <c r="T15" s="21"/>
      <c r="U15" s="21">
        <v>3</v>
      </c>
      <c r="V15" s="21"/>
      <c r="W15" s="31">
        <f t="shared" si="0"/>
        <v>87</v>
      </c>
      <c r="X15" s="31">
        <f t="shared" si="1"/>
        <v>23</v>
      </c>
    </row>
    <row r="16" spans="1:24" x14ac:dyDescent="0.2">
      <c r="A16" s="14" t="s">
        <v>79</v>
      </c>
      <c r="B16" s="22" t="str">
        <f>'Contratos-Personas por Sectores'!B15</f>
        <v>Vendedores en tiendas y almacenes</v>
      </c>
      <c r="C16" s="21">
        <v>1</v>
      </c>
      <c r="D16" s="21">
        <v>5</v>
      </c>
      <c r="E16" s="21">
        <v>17</v>
      </c>
      <c r="F16" s="21">
        <v>43</v>
      </c>
      <c r="G16" s="21">
        <v>20</v>
      </c>
      <c r="H16" s="21">
        <v>57</v>
      </c>
      <c r="I16" s="21">
        <v>13</v>
      </c>
      <c r="J16" s="21">
        <v>28</v>
      </c>
      <c r="K16" s="21">
        <v>8</v>
      </c>
      <c r="L16" s="21">
        <v>18</v>
      </c>
      <c r="M16" s="21">
        <v>3</v>
      </c>
      <c r="N16" s="21">
        <v>14</v>
      </c>
      <c r="O16" s="21"/>
      <c r="P16" s="21">
        <v>6</v>
      </c>
      <c r="Q16" s="21">
        <v>1</v>
      </c>
      <c r="R16" s="21">
        <v>2</v>
      </c>
      <c r="S16" s="21">
        <v>1</v>
      </c>
      <c r="T16" s="21">
        <v>1</v>
      </c>
      <c r="U16" s="21"/>
      <c r="V16" s="21"/>
      <c r="W16" s="31">
        <f t="shared" si="0"/>
        <v>64</v>
      </c>
      <c r="X16" s="31">
        <f t="shared" si="1"/>
        <v>174</v>
      </c>
    </row>
    <row r="17" spans="1:24" ht="12.75" customHeight="1" x14ac:dyDescent="0.2">
      <c r="A17" s="14" t="s">
        <v>80</v>
      </c>
      <c r="B17" s="22" t="str">
        <f>'Contratos-Personas por Sectores'!B16</f>
        <v>Peones agrícolas en huertas, invernaderos, viveros y jardines</v>
      </c>
      <c r="C17" s="21">
        <v>8</v>
      </c>
      <c r="D17" s="21">
        <v>2</v>
      </c>
      <c r="E17" s="21">
        <v>24</v>
      </c>
      <c r="F17" s="21">
        <v>11</v>
      </c>
      <c r="G17" s="21">
        <v>27</v>
      </c>
      <c r="H17" s="21">
        <v>26</v>
      </c>
      <c r="I17" s="21">
        <v>16</v>
      </c>
      <c r="J17" s="21">
        <v>19</v>
      </c>
      <c r="K17" s="21">
        <v>15</v>
      </c>
      <c r="L17" s="21">
        <v>16</v>
      </c>
      <c r="M17" s="21">
        <v>12</v>
      </c>
      <c r="N17" s="21">
        <v>13</v>
      </c>
      <c r="O17" s="21">
        <v>11</v>
      </c>
      <c r="P17" s="21">
        <v>9</v>
      </c>
      <c r="Q17" s="21">
        <v>9</v>
      </c>
      <c r="R17" s="21">
        <v>5</v>
      </c>
      <c r="S17" s="21">
        <v>4</v>
      </c>
      <c r="T17" s="21">
        <v>2</v>
      </c>
      <c r="U17" s="21">
        <v>4</v>
      </c>
      <c r="V17" s="21"/>
      <c r="W17" s="31">
        <f t="shared" si="0"/>
        <v>130</v>
      </c>
      <c r="X17" s="31">
        <f t="shared" si="1"/>
        <v>103</v>
      </c>
    </row>
    <row r="18" spans="1:24" ht="25.5" x14ac:dyDescent="0.2">
      <c r="A18" s="14" t="s">
        <v>81</v>
      </c>
      <c r="B18" s="22" t="str">
        <f>'Contratos-Personas por Sectores'!B17</f>
        <v>Trabajadores conserveros de frutas y hortalizas y trabajadores de la elaboración de bebidas no alcohólicas</v>
      </c>
      <c r="C18" s="21">
        <v>12</v>
      </c>
      <c r="D18" s="21"/>
      <c r="E18" s="21">
        <v>26</v>
      </c>
      <c r="F18" s="21">
        <v>11</v>
      </c>
      <c r="G18" s="21">
        <v>8</v>
      </c>
      <c r="H18" s="21">
        <v>10</v>
      </c>
      <c r="I18" s="21">
        <v>19</v>
      </c>
      <c r="J18" s="21">
        <v>8</v>
      </c>
      <c r="K18" s="21">
        <v>9</v>
      </c>
      <c r="L18" s="21">
        <v>4</v>
      </c>
      <c r="M18" s="21">
        <v>12</v>
      </c>
      <c r="N18" s="21">
        <v>5</v>
      </c>
      <c r="O18" s="21">
        <v>8</v>
      </c>
      <c r="P18" s="21">
        <v>5</v>
      </c>
      <c r="Q18" s="21">
        <v>9</v>
      </c>
      <c r="R18" s="21">
        <v>5</v>
      </c>
      <c r="S18" s="21">
        <v>5</v>
      </c>
      <c r="T18" s="21"/>
      <c r="U18" s="21"/>
      <c r="V18" s="21">
        <v>2</v>
      </c>
      <c r="W18" s="31">
        <f t="shared" si="0"/>
        <v>108</v>
      </c>
      <c r="X18" s="31">
        <f t="shared" si="1"/>
        <v>50</v>
      </c>
    </row>
    <row r="19" spans="1:24" x14ac:dyDescent="0.2">
      <c r="A19" s="14" t="s">
        <v>82</v>
      </c>
      <c r="B19" s="22" t="str">
        <f>'Contratos-Personas por Sectores'!B18</f>
        <v>Ayudantes de cocina</v>
      </c>
      <c r="C19" s="21">
        <v>1</v>
      </c>
      <c r="D19" s="21"/>
      <c r="E19" s="21">
        <v>4</v>
      </c>
      <c r="F19" s="21">
        <v>6</v>
      </c>
      <c r="G19" s="21">
        <v>5</v>
      </c>
      <c r="H19" s="21">
        <v>5</v>
      </c>
      <c r="I19" s="21">
        <v>9</v>
      </c>
      <c r="J19" s="21">
        <v>6</v>
      </c>
      <c r="K19" s="21">
        <v>5</v>
      </c>
      <c r="L19" s="21">
        <v>12</v>
      </c>
      <c r="M19" s="21"/>
      <c r="N19" s="21">
        <v>6</v>
      </c>
      <c r="O19" s="21">
        <v>2</v>
      </c>
      <c r="P19" s="21">
        <v>8</v>
      </c>
      <c r="Q19" s="21"/>
      <c r="R19" s="21">
        <v>2</v>
      </c>
      <c r="S19" s="21">
        <v>1</v>
      </c>
      <c r="T19" s="21">
        <v>4</v>
      </c>
      <c r="U19" s="21"/>
      <c r="V19" s="21">
        <v>1</v>
      </c>
      <c r="W19" s="31">
        <f t="shared" si="0"/>
        <v>27</v>
      </c>
      <c r="X19" s="31">
        <f t="shared" si="1"/>
        <v>50</v>
      </c>
    </row>
    <row r="20" spans="1:24" x14ac:dyDescent="0.2">
      <c r="A20" s="14" t="s">
        <v>83</v>
      </c>
      <c r="B20" s="22" t="str">
        <f>'Contratos-Personas por Sectores'!B19</f>
        <v>Albañiles</v>
      </c>
      <c r="C20" s="21">
        <v>1</v>
      </c>
      <c r="D20" s="21"/>
      <c r="E20" s="21">
        <v>4</v>
      </c>
      <c r="F20" s="21"/>
      <c r="G20" s="21">
        <v>4</v>
      </c>
      <c r="H20" s="21">
        <v>1</v>
      </c>
      <c r="I20" s="21">
        <v>19</v>
      </c>
      <c r="J20" s="21"/>
      <c r="K20" s="21">
        <v>10</v>
      </c>
      <c r="L20" s="21"/>
      <c r="M20" s="21">
        <v>22</v>
      </c>
      <c r="N20" s="21">
        <v>1</v>
      </c>
      <c r="O20" s="21">
        <v>22</v>
      </c>
      <c r="P20" s="21"/>
      <c r="Q20" s="21">
        <v>22</v>
      </c>
      <c r="R20" s="21"/>
      <c r="S20" s="21">
        <v>11</v>
      </c>
      <c r="T20" s="21"/>
      <c r="U20" s="21">
        <v>2</v>
      </c>
      <c r="V20" s="21"/>
      <c r="W20" s="31">
        <f t="shared" si="0"/>
        <v>117</v>
      </c>
      <c r="X20" s="31">
        <f t="shared" si="1"/>
        <v>2</v>
      </c>
    </row>
    <row r="21" spans="1:24" x14ac:dyDescent="0.2">
      <c r="A21" s="14" t="s">
        <v>84</v>
      </c>
      <c r="B21" s="22" t="str">
        <f>'Contratos-Personas por Sectores'!B20</f>
        <v>Conductores asalariados de camiones</v>
      </c>
      <c r="C21" s="21"/>
      <c r="D21" s="21"/>
      <c r="E21" s="21">
        <v>1</v>
      </c>
      <c r="F21" s="21"/>
      <c r="G21" s="21">
        <v>9</v>
      </c>
      <c r="H21" s="21"/>
      <c r="I21" s="21">
        <v>10</v>
      </c>
      <c r="J21" s="21"/>
      <c r="K21" s="21">
        <v>11</v>
      </c>
      <c r="L21" s="21"/>
      <c r="M21" s="21">
        <v>24</v>
      </c>
      <c r="N21" s="21"/>
      <c r="O21" s="21">
        <v>15</v>
      </c>
      <c r="P21" s="21"/>
      <c r="Q21" s="21">
        <v>7</v>
      </c>
      <c r="R21" s="21"/>
      <c r="S21" s="21">
        <v>11</v>
      </c>
      <c r="T21" s="21"/>
      <c r="U21" s="21">
        <v>4</v>
      </c>
      <c r="V21" s="21"/>
      <c r="W21" s="31">
        <f t="shared" si="0"/>
        <v>92</v>
      </c>
      <c r="X21" s="31">
        <f t="shared" si="1"/>
        <v>0</v>
      </c>
    </row>
    <row r="22" spans="1:24" x14ac:dyDescent="0.2">
      <c r="A22" s="14" t="s">
        <v>85</v>
      </c>
      <c r="B22" s="22" t="str">
        <f>'Contratos-Personas por Sectores'!B21</f>
        <v>Trabajadores de los cuidados personales a domicilio</v>
      </c>
      <c r="C22" s="21"/>
      <c r="D22" s="21"/>
      <c r="E22" s="21">
        <v>1</v>
      </c>
      <c r="F22" s="21">
        <v>4</v>
      </c>
      <c r="G22" s="21"/>
      <c r="H22" s="21">
        <v>14</v>
      </c>
      <c r="I22" s="21">
        <v>4</v>
      </c>
      <c r="J22" s="21">
        <v>6</v>
      </c>
      <c r="K22" s="21"/>
      <c r="L22" s="21">
        <v>10</v>
      </c>
      <c r="M22" s="21"/>
      <c r="N22" s="21">
        <v>7</v>
      </c>
      <c r="O22" s="21">
        <v>1</v>
      </c>
      <c r="P22" s="21">
        <v>8</v>
      </c>
      <c r="Q22" s="21">
        <v>1</v>
      </c>
      <c r="R22" s="21">
        <v>13</v>
      </c>
      <c r="S22" s="21">
        <v>2</v>
      </c>
      <c r="T22" s="21">
        <v>10</v>
      </c>
      <c r="U22" s="21"/>
      <c r="V22" s="21">
        <v>3</v>
      </c>
      <c r="W22" s="31">
        <f t="shared" si="0"/>
        <v>9</v>
      </c>
      <c r="X22" s="31">
        <f t="shared" si="1"/>
        <v>75</v>
      </c>
    </row>
    <row r="23" spans="1:24" x14ac:dyDescent="0.2">
      <c r="A23" s="14" t="s">
        <v>86</v>
      </c>
      <c r="B23" s="22" t="str">
        <f>'Contratos-Personas por Sectores'!B22</f>
        <v>Conductores de autobuses y tranvías</v>
      </c>
      <c r="C23" s="21">
        <v>2</v>
      </c>
      <c r="D23" s="21"/>
      <c r="E23" s="21"/>
      <c r="F23" s="21"/>
      <c r="G23" s="21"/>
      <c r="H23" s="21"/>
      <c r="I23" s="21">
        <v>4</v>
      </c>
      <c r="J23" s="21">
        <v>1</v>
      </c>
      <c r="K23" s="21">
        <v>5</v>
      </c>
      <c r="L23" s="21"/>
      <c r="M23" s="21">
        <v>5</v>
      </c>
      <c r="N23" s="21"/>
      <c r="O23" s="21">
        <v>6</v>
      </c>
      <c r="P23" s="21"/>
      <c r="Q23" s="21">
        <v>7</v>
      </c>
      <c r="R23" s="21"/>
      <c r="S23" s="21">
        <v>5</v>
      </c>
      <c r="T23" s="21"/>
      <c r="U23" s="21">
        <v>3</v>
      </c>
      <c r="V23" s="21"/>
      <c r="W23" s="31">
        <f t="shared" si="0"/>
        <v>37</v>
      </c>
      <c r="X23" s="31">
        <f t="shared" si="1"/>
        <v>1</v>
      </c>
    </row>
    <row r="24" spans="1:24" x14ac:dyDescent="0.2">
      <c r="A24" s="14" t="s">
        <v>87</v>
      </c>
      <c r="B24" s="22" t="str">
        <f>'Contratos-Personas por Sectores'!B23</f>
        <v>Cocineros asalariados</v>
      </c>
      <c r="C24" s="21"/>
      <c r="D24" s="21">
        <v>1</v>
      </c>
      <c r="E24" s="21">
        <v>1</v>
      </c>
      <c r="F24" s="21">
        <v>4</v>
      </c>
      <c r="G24" s="21">
        <v>6</v>
      </c>
      <c r="H24" s="21">
        <v>5</v>
      </c>
      <c r="I24" s="21">
        <v>5</v>
      </c>
      <c r="J24" s="21">
        <v>5</v>
      </c>
      <c r="K24" s="21">
        <v>2</v>
      </c>
      <c r="L24" s="21">
        <v>3</v>
      </c>
      <c r="M24" s="21">
        <v>3</v>
      </c>
      <c r="N24" s="21">
        <v>7</v>
      </c>
      <c r="O24" s="21">
        <v>2</v>
      </c>
      <c r="P24" s="21">
        <v>9</v>
      </c>
      <c r="Q24" s="21">
        <v>1</v>
      </c>
      <c r="R24" s="21">
        <v>2</v>
      </c>
      <c r="S24" s="21">
        <v>1</v>
      </c>
      <c r="T24" s="21">
        <v>2</v>
      </c>
      <c r="U24" s="21"/>
      <c r="V24" s="21">
        <v>2</v>
      </c>
      <c r="W24" s="31">
        <f t="shared" si="0"/>
        <v>21</v>
      </c>
      <c r="X24" s="31">
        <f t="shared" si="1"/>
        <v>40</v>
      </c>
    </row>
    <row r="25" spans="1:24" ht="25.5" x14ac:dyDescent="0.2">
      <c r="A25" s="14" t="s">
        <v>88</v>
      </c>
      <c r="B25" s="22" t="str">
        <f>'Contratos-Personas por Sectores'!B24</f>
        <v>Empleados administrativos con tareas de atención al público no clasificados bajo otros epígrafes</v>
      </c>
      <c r="C25" s="21"/>
      <c r="D25" s="21"/>
      <c r="E25" s="21">
        <v>8</v>
      </c>
      <c r="F25" s="21">
        <v>7</v>
      </c>
      <c r="G25" s="21">
        <v>5</v>
      </c>
      <c r="H25" s="21">
        <v>14</v>
      </c>
      <c r="I25" s="21">
        <v>7</v>
      </c>
      <c r="J25" s="21">
        <v>6</v>
      </c>
      <c r="K25" s="21">
        <v>4</v>
      </c>
      <c r="L25" s="21">
        <v>7</v>
      </c>
      <c r="M25" s="21">
        <v>4</v>
      </c>
      <c r="N25" s="21">
        <v>2</v>
      </c>
      <c r="O25" s="21"/>
      <c r="P25" s="21">
        <v>3</v>
      </c>
      <c r="Q25" s="21">
        <v>2</v>
      </c>
      <c r="R25" s="21"/>
      <c r="S25" s="21">
        <v>1</v>
      </c>
      <c r="T25" s="21"/>
      <c r="U25" s="21"/>
      <c r="V25" s="21"/>
      <c r="W25" s="31">
        <f t="shared" si="0"/>
        <v>31</v>
      </c>
      <c r="X25" s="31">
        <f t="shared" si="1"/>
        <v>39</v>
      </c>
    </row>
    <row r="26" spans="1:24" ht="25.5" x14ac:dyDescent="0.2">
      <c r="A26" s="14" t="s">
        <v>89</v>
      </c>
      <c r="B26" s="22" t="str">
        <f>'Contratos-Personas por Sectores'!B25</f>
        <v>Conductores asalariados de automóviles, taxis y furgonetas</v>
      </c>
      <c r="C26" s="21"/>
      <c r="D26" s="21"/>
      <c r="E26" s="21">
        <v>13</v>
      </c>
      <c r="F26" s="21">
        <v>2</v>
      </c>
      <c r="G26" s="21">
        <v>8</v>
      </c>
      <c r="H26" s="21"/>
      <c r="I26" s="21">
        <v>5</v>
      </c>
      <c r="J26" s="21">
        <v>1</v>
      </c>
      <c r="K26" s="21">
        <v>8</v>
      </c>
      <c r="L26" s="21"/>
      <c r="M26" s="21">
        <v>8</v>
      </c>
      <c r="N26" s="21"/>
      <c r="O26" s="21">
        <v>8</v>
      </c>
      <c r="P26" s="21"/>
      <c r="Q26" s="21">
        <v>5</v>
      </c>
      <c r="R26" s="21"/>
      <c r="S26" s="21">
        <v>3</v>
      </c>
      <c r="T26" s="21"/>
      <c r="U26" s="21"/>
      <c r="V26" s="21"/>
      <c r="W26" s="31">
        <f t="shared" si="0"/>
        <v>58</v>
      </c>
      <c r="X26" s="31">
        <f t="shared" si="1"/>
        <v>3</v>
      </c>
    </row>
    <row r="27" spans="1:24" x14ac:dyDescent="0.2">
      <c r="A27" s="14" t="s">
        <v>90</v>
      </c>
      <c r="B27" s="22" t="str">
        <f>'Contratos-Personas por Sectores'!B26</f>
        <v>Operadores de maquinaria agrícola móvil</v>
      </c>
      <c r="C27" s="21">
        <v>3</v>
      </c>
      <c r="D27" s="21"/>
      <c r="E27" s="21">
        <v>5</v>
      </c>
      <c r="F27" s="21"/>
      <c r="G27" s="21">
        <v>8</v>
      </c>
      <c r="H27" s="21"/>
      <c r="I27" s="21">
        <v>12</v>
      </c>
      <c r="J27" s="21">
        <v>1</v>
      </c>
      <c r="K27" s="21">
        <v>11</v>
      </c>
      <c r="L27" s="21"/>
      <c r="M27" s="21">
        <v>1</v>
      </c>
      <c r="N27" s="21"/>
      <c r="O27" s="21">
        <v>6</v>
      </c>
      <c r="P27" s="21"/>
      <c r="Q27" s="21">
        <v>7</v>
      </c>
      <c r="R27" s="21"/>
      <c r="S27" s="21">
        <v>5</v>
      </c>
      <c r="T27" s="21"/>
      <c r="U27" s="21">
        <v>2</v>
      </c>
      <c r="V27" s="21"/>
      <c r="W27" s="31">
        <f t="shared" si="0"/>
        <v>60</v>
      </c>
      <c r="X27" s="31">
        <f t="shared" si="1"/>
        <v>1</v>
      </c>
    </row>
    <row r="28" spans="1:24" ht="25.5" x14ac:dyDescent="0.2">
      <c r="A28" s="14" t="s">
        <v>91</v>
      </c>
      <c r="B28" s="22" t="str">
        <f>'Contratos-Personas por Sectores'!B27</f>
        <v>Trabajadores cualificados en actividades agrícolas (excepto en huertas, invernaderos, viveros y jardines)</v>
      </c>
      <c r="C28" s="21"/>
      <c r="D28" s="21"/>
      <c r="E28" s="21">
        <v>4</v>
      </c>
      <c r="F28" s="21"/>
      <c r="G28" s="21">
        <v>10</v>
      </c>
      <c r="H28" s="21"/>
      <c r="I28" s="21">
        <v>5</v>
      </c>
      <c r="J28" s="21">
        <v>1</v>
      </c>
      <c r="K28" s="21">
        <v>7</v>
      </c>
      <c r="L28" s="21">
        <v>1</v>
      </c>
      <c r="M28" s="21">
        <v>3</v>
      </c>
      <c r="N28" s="21">
        <v>1</v>
      </c>
      <c r="O28" s="21">
        <v>11</v>
      </c>
      <c r="P28" s="21"/>
      <c r="Q28" s="21">
        <v>11</v>
      </c>
      <c r="R28" s="21">
        <v>2</v>
      </c>
      <c r="S28" s="21">
        <v>3</v>
      </c>
      <c r="T28" s="21">
        <v>1</v>
      </c>
      <c r="U28" s="21">
        <v>3</v>
      </c>
      <c r="V28" s="21"/>
      <c r="W28" s="31">
        <f t="shared" si="0"/>
        <v>57</v>
      </c>
      <c r="X28" s="31">
        <f t="shared" si="1"/>
        <v>6</v>
      </c>
    </row>
    <row r="29" spans="1:24" x14ac:dyDescent="0.2">
      <c r="A29" s="14" t="s">
        <v>92</v>
      </c>
      <c r="B29" s="22" t="str">
        <f>'Contratos-Personas por Sectores'!B28</f>
        <v>Monitores de actividades recreativas y de entretenimiento</v>
      </c>
      <c r="C29" s="21"/>
      <c r="D29" s="21">
        <v>2</v>
      </c>
      <c r="E29" s="21">
        <v>5</v>
      </c>
      <c r="F29" s="21">
        <v>5</v>
      </c>
      <c r="G29" s="21">
        <v>6</v>
      </c>
      <c r="H29" s="21">
        <v>8</v>
      </c>
      <c r="I29" s="21">
        <v>3</v>
      </c>
      <c r="J29" s="21">
        <v>4</v>
      </c>
      <c r="K29" s="21">
        <v>2</v>
      </c>
      <c r="L29" s="21">
        <v>4</v>
      </c>
      <c r="M29" s="21">
        <v>3</v>
      </c>
      <c r="N29" s="21">
        <v>1</v>
      </c>
      <c r="O29" s="21">
        <v>1</v>
      </c>
      <c r="P29" s="21"/>
      <c r="Q29" s="21"/>
      <c r="R29" s="21"/>
      <c r="S29" s="21"/>
      <c r="T29" s="21">
        <v>2</v>
      </c>
      <c r="U29" s="21"/>
      <c r="V29" s="21"/>
      <c r="W29" s="31">
        <f t="shared" si="0"/>
        <v>20</v>
      </c>
      <c r="X29" s="31">
        <f t="shared" si="1"/>
        <v>26</v>
      </c>
    </row>
    <row r="30" spans="1:24" x14ac:dyDescent="0.2">
      <c r="A30" s="14" t="s">
        <v>93</v>
      </c>
      <c r="B30" s="22" t="str">
        <f>'Contratos-Personas por Sectores'!B29</f>
        <v>Otras ocupaciones elementales</v>
      </c>
      <c r="C30" s="21">
        <v>3</v>
      </c>
      <c r="D30" s="21"/>
      <c r="E30" s="21">
        <v>3</v>
      </c>
      <c r="F30" s="21">
        <v>2</v>
      </c>
      <c r="G30" s="21">
        <v>6</v>
      </c>
      <c r="H30" s="21">
        <v>1</v>
      </c>
      <c r="I30" s="21">
        <v>6</v>
      </c>
      <c r="J30" s="21"/>
      <c r="K30" s="21">
        <v>2</v>
      </c>
      <c r="L30" s="21"/>
      <c r="M30" s="21">
        <v>4</v>
      </c>
      <c r="N30" s="21">
        <v>1</v>
      </c>
      <c r="O30" s="21">
        <v>6</v>
      </c>
      <c r="P30" s="21"/>
      <c r="Q30" s="21">
        <v>1</v>
      </c>
      <c r="R30" s="21"/>
      <c r="S30" s="21">
        <v>4</v>
      </c>
      <c r="T30" s="21">
        <v>2</v>
      </c>
      <c r="U30" s="21">
        <v>5</v>
      </c>
      <c r="V30" s="21"/>
      <c r="W30" s="31">
        <f t="shared" si="0"/>
        <v>40</v>
      </c>
      <c r="X30" s="31">
        <f t="shared" si="1"/>
        <v>6</v>
      </c>
    </row>
    <row r="31" spans="1:24" ht="12.75" customHeight="1" x14ac:dyDescent="0.2">
      <c r="A31" s="14" t="s">
        <v>94</v>
      </c>
      <c r="B31" s="22" t="str">
        <f>'Contratos-Personas por Sectores'!B30</f>
        <v>Trabajadores de los cuidados a las personas en servicios de salud no clasificados bajo otros epígrafes</v>
      </c>
      <c r="C31" s="21"/>
      <c r="D31" s="21">
        <v>3</v>
      </c>
      <c r="E31" s="21">
        <v>2</v>
      </c>
      <c r="F31" s="21">
        <v>11</v>
      </c>
      <c r="G31" s="21"/>
      <c r="H31" s="21">
        <v>11</v>
      </c>
      <c r="I31" s="21">
        <v>1</v>
      </c>
      <c r="J31" s="21">
        <v>3</v>
      </c>
      <c r="K31" s="21">
        <v>2</v>
      </c>
      <c r="L31" s="21">
        <v>4</v>
      </c>
      <c r="M31" s="21">
        <v>2</v>
      </c>
      <c r="N31" s="21">
        <v>3</v>
      </c>
      <c r="O31" s="21">
        <v>3</v>
      </c>
      <c r="P31" s="21">
        <v>4</v>
      </c>
      <c r="Q31" s="21"/>
      <c r="R31" s="21">
        <v>1</v>
      </c>
      <c r="S31" s="21"/>
      <c r="T31" s="21">
        <v>1</v>
      </c>
      <c r="U31" s="21"/>
      <c r="V31" s="21"/>
      <c r="W31" s="31">
        <f t="shared" si="0"/>
        <v>10</v>
      </c>
      <c r="X31" s="31">
        <f t="shared" si="1"/>
        <v>41</v>
      </c>
    </row>
    <row r="32" spans="1:24" ht="25.5" x14ac:dyDescent="0.2">
      <c r="A32" s="14" t="s">
        <v>95</v>
      </c>
      <c r="B32" s="22" t="str">
        <f>'Contratos-Personas por Sectores'!B31</f>
        <v>Auxiliares de vigilante de seguridad y similares no habilitados para ir armados</v>
      </c>
      <c r="C32" s="21"/>
      <c r="D32" s="21"/>
      <c r="E32" s="21">
        <v>2</v>
      </c>
      <c r="F32" s="21"/>
      <c r="G32" s="21">
        <v>6</v>
      </c>
      <c r="H32" s="21">
        <v>1</v>
      </c>
      <c r="I32" s="21">
        <v>4</v>
      </c>
      <c r="J32" s="21"/>
      <c r="K32" s="21">
        <v>3</v>
      </c>
      <c r="L32" s="21">
        <v>1</v>
      </c>
      <c r="M32" s="21">
        <v>1</v>
      </c>
      <c r="N32" s="21"/>
      <c r="O32" s="21">
        <v>2</v>
      </c>
      <c r="P32" s="21"/>
      <c r="Q32" s="21">
        <v>1</v>
      </c>
      <c r="R32" s="21"/>
      <c r="S32" s="21">
        <v>1</v>
      </c>
      <c r="T32" s="21"/>
      <c r="U32" s="21"/>
      <c r="V32" s="21"/>
      <c r="W32" s="31">
        <f t="shared" si="0"/>
        <v>20</v>
      </c>
      <c r="X32" s="31">
        <f t="shared" si="1"/>
        <v>2</v>
      </c>
    </row>
    <row r="33" spans="1:24" ht="25.5" x14ac:dyDescent="0.2">
      <c r="A33" s="14" t="s">
        <v>96</v>
      </c>
      <c r="B33" s="22" t="str">
        <f>'Contratos-Personas por Sectores'!B32</f>
        <v>Vigilantes de seguridad y similares habilitados para ir armados</v>
      </c>
      <c r="C33" s="21"/>
      <c r="D33" s="21"/>
      <c r="E33" s="21"/>
      <c r="F33" s="21"/>
      <c r="G33" s="21">
        <v>5</v>
      </c>
      <c r="H33" s="21">
        <v>1</v>
      </c>
      <c r="I33" s="21">
        <v>7</v>
      </c>
      <c r="J33" s="21"/>
      <c r="K33" s="21">
        <v>11</v>
      </c>
      <c r="L33" s="21">
        <v>1</v>
      </c>
      <c r="M33" s="21">
        <v>5</v>
      </c>
      <c r="N33" s="21">
        <v>1</v>
      </c>
      <c r="O33" s="21">
        <v>4</v>
      </c>
      <c r="P33" s="21">
        <v>1</v>
      </c>
      <c r="Q33" s="21">
        <v>2</v>
      </c>
      <c r="R33" s="21"/>
      <c r="S33" s="21">
        <v>2</v>
      </c>
      <c r="T33" s="21"/>
      <c r="U33" s="21"/>
      <c r="V33" s="21"/>
      <c r="W33" s="31">
        <f t="shared" si="0"/>
        <v>36</v>
      </c>
      <c r="X33" s="31">
        <f t="shared" si="1"/>
        <v>4</v>
      </c>
    </row>
    <row r="34" spans="1:24" ht="12.75" customHeight="1" x14ac:dyDescent="0.2">
      <c r="A34" s="14" t="s">
        <v>97</v>
      </c>
      <c r="B34" s="22" t="str">
        <f>'Contratos-Personas por Sectores'!B33</f>
        <v>Montadores y ensambladores no clasificados en otros epígrafes</v>
      </c>
      <c r="C34" s="21"/>
      <c r="D34" s="21"/>
      <c r="E34" s="21">
        <v>3</v>
      </c>
      <c r="F34" s="21">
        <v>1</v>
      </c>
      <c r="G34" s="21">
        <v>3</v>
      </c>
      <c r="H34" s="21"/>
      <c r="I34" s="21">
        <v>3</v>
      </c>
      <c r="J34" s="21"/>
      <c r="K34" s="21">
        <v>10</v>
      </c>
      <c r="L34" s="21"/>
      <c r="M34" s="21">
        <v>5</v>
      </c>
      <c r="N34" s="21"/>
      <c r="O34" s="21">
        <v>2</v>
      </c>
      <c r="P34" s="21"/>
      <c r="Q34" s="21">
        <v>1</v>
      </c>
      <c r="R34" s="21"/>
      <c r="S34" s="21"/>
      <c r="T34" s="21"/>
      <c r="U34" s="21"/>
      <c r="V34" s="21"/>
      <c r="W34" s="31">
        <f t="shared" si="0"/>
        <v>27</v>
      </c>
      <c r="X34" s="31">
        <f t="shared" si="1"/>
        <v>1</v>
      </c>
    </row>
    <row r="35" spans="1:24" x14ac:dyDescent="0.2">
      <c r="A35" s="14" t="s">
        <v>98</v>
      </c>
      <c r="B35" s="22" t="str">
        <f>'Contratos-Personas por Sectores'!B34</f>
        <v>Actores</v>
      </c>
      <c r="C35" s="21"/>
      <c r="D35" s="21"/>
      <c r="E35" s="21">
        <v>4</v>
      </c>
      <c r="F35" s="21">
        <v>2</v>
      </c>
      <c r="G35" s="21">
        <v>4</v>
      </c>
      <c r="H35" s="21">
        <v>1</v>
      </c>
      <c r="I35" s="21">
        <v>2</v>
      </c>
      <c r="J35" s="21">
        <v>2</v>
      </c>
      <c r="K35" s="21">
        <v>1</v>
      </c>
      <c r="L35" s="21">
        <v>3</v>
      </c>
      <c r="M35" s="21">
        <v>4</v>
      </c>
      <c r="N35" s="21">
        <v>2</v>
      </c>
      <c r="O35" s="21">
        <v>1</v>
      </c>
      <c r="P35" s="21">
        <v>1</v>
      </c>
      <c r="Q35" s="21"/>
      <c r="R35" s="21"/>
      <c r="S35" s="21"/>
      <c r="T35" s="21">
        <v>1</v>
      </c>
      <c r="U35" s="21">
        <v>1</v>
      </c>
      <c r="V35" s="21">
        <v>1</v>
      </c>
      <c r="W35" s="31">
        <f t="shared" si="0"/>
        <v>17</v>
      </c>
      <c r="X35" s="31">
        <f t="shared" si="1"/>
        <v>13</v>
      </c>
    </row>
    <row r="36" spans="1:24" ht="25.5" x14ac:dyDescent="0.2">
      <c r="A36" s="14" t="s">
        <v>99</v>
      </c>
      <c r="B36" s="22" t="str">
        <f>'Contratos-Personas por Sectores'!B35</f>
        <v>Trabajadores de servicios personales no clasificados bajo otros epígrafes</v>
      </c>
      <c r="C36" s="21">
        <v>2</v>
      </c>
      <c r="D36" s="21">
        <v>1</v>
      </c>
      <c r="E36" s="21">
        <v>3</v>
      </c>
      <c r="F36" s="21">
        <v>2</v>
      </c>
      <c r="G36" s="21">
        <v>4</v>
      </c>
      <c r="H36" s="21">
        <v>1</v>
      </c>
      <c r="I36" s="21">
        <v>1</v>
      </c>
      <c r="J36" s="21"/>
      <c r="K36" s="21">
        <v>3</v>
      </c>
      <c r="L36" s="21">
        <v>2</v>
      </c>
      <c r="M36" s="21">
        <v>4</v>
      </c>
      <c r="N36" s="21">
        <v>2</v>
      </c>
      <c r="O36" s="21">
        <v>1</v>
      </c>
      <c r="P36" s="21"/>
      <c r="Q36" s="21">
        <v>2</v>
      </c>
      <c r="R36" s="21"/>
      <c r="S36" s="21"/>
      <c r="T36" s="21"/>
      <c r="U36" s="21"/>
      <c r="V36" s="21"/>
      <c r="W36" s="31">
        <f t="shared" si="0"/>
        <v>20</v>
      </c>
      <c r="X36" s="31">
        <f t="shared" si="1"/>
        <v>8</v>
      </c>
    </row>
    <row r="37" spans="1:24" ht="12.75" customHeight="1" x14ac:dyDescent="0.2">
      <c r="A37" s="14" t="s">
        <v>100</v>
      </c>
      <c r="B37" s="22" t="str">
        <f>'Contratos-Personas por Sectores'!B36</f>
        <v>Grabadores de datos</v>
      </c>
      <c r="C37" s="21"/>
      <c r="D37" s="21"/>
      <c r="E37" s="21">
        <v>10</v>
      </c>
      <c r="F37" s="21">
        <v>3</v>
      </c>
      <c r="G37" s="21">
        <v>8</v>
      </c>
      <c r="H37" s="21">
        <v>7</v>
      </c>
      <c r="I37" s="21">
        <v>2</v>
      </c>
      <c r="J37" s="21">
        <v>1</v>
      </c>
      <c r="K37" s="21">
        <v>1</v>
      </c>
      <c r="L37" s="21"/>
      <c r="M37" s="21"/>
      <c r="N37" s="21"/>
      <c r="O37" s="21">
        <v>2</v>
      </c>
      <c r="P37" s="21">
        <v>1</v>
      </c>
      <c r="Q37" s="21"/>
      <c r="R37" s="21">
        <v>1</v>
      </c>
      <c r="S37" s="21"/>
      <c r="T37" s="21"/>
      <c r="U37" s="21"/>
      <c r="V37" s="21"/>
      <c r="W37" s="31">
        <f t="shared" si="0"/>
        <v>23</v>
      </c>
      <c r="X37" s="31">
        <f t="shared" si="1"/>
        <v>13</v>
      </c>
    </row>
    <row r="38" spans="1:24" ht="25.5" x14ac:dyDescent="0.2">
      <c r="A38" s="14" t="s">
        <v>101</v>
      </c>
      <c r="B38" s="22" t="str">
        <f>'Contratos-Personas por Sectores'!B37</f>
        <v>Otros técnicos y profesionales de apoyo de actividades culturales y artísticas</v>
      </c>
      <c r="C38" s="21">
        <v>1</v>
      </c>
      <c r="D38" s="21"/>
      <c r="E38" s="21">
        <v>5</v>
      </c>
      <c r="F38" s="21"/>
      <c r="G38" s="21">
        <v>8</v>
      </c>
      <c r="H38" s="21">
        <v>1</v>
      </c>
      <c r="I38" s="21">
        <v>1</v>
      </c>
      <c r="J38" s="21">
        <v>1</v>
      </c>
      <c r="K38" s="21">
        <v>3</v>
      </c>
      <c r="L38" s="21"/>
      <c r="M38" s="21">
        <v>2</v>
      </c>
      <c r="N38" s="21"/>
      <c r="O38" s="21"/>
      <c r="P38" s="21"/>
      <c r="Q38" s="21">
        <v>1</v>
      </c>
      <c r="R38" s="21"/>
      <c r="S38" s="21"/>
      <c r="T38" s="21"/>
      <c r="U38" s="21"/>
      <c r="V38" s="21"/>
      <c r="W38" s="31">
        <f t="shared" si="0"/>
        <v>21</v>
      </c>
      <c r="X38" s="31">
        <f t="shared" si="1"/>
        <v>2</v>
      </c>
    </row>
    <row r="39" spans="1:24" ht="12.75" customHeight="1" x14ac:dyDescent="0.2">
      <c r="A39" s="14" t="s">
        <v>102</v>
      </c>
      <c r="B39" s="22" t="str">
        <f>'Contratos-Personas por Sectores'!B38</f>
        <v>Auxiliares de enfermería de atención primaria</v>
      </c>
      <c r="C39" s="21"/>
      <c r="D39" s="21">
        <v>1</v>
      </c>
      <c r="E39" s="21">
        <v>1</v>
      </c>
      <c r="F39" s="21">
        <v>3</v>
      </c>
      <c r="G39" s="21"/>
      <c r="H39" s="21">
        <v>4</v>
      </c>
      <c r="I39" s="21"/>
      <c r="J39" s="21">
        <v>3</v>
      </c>
      <c r="K39" s="21"/>
      <c r="L39" s="21">
        <v>4</v>
      </c>
      <c r="M39" s="21"/>
      <c r="N39" s="21">
        <v>2</v>
      </c>
      <c r="O39" s="21"/>
      <c r="P39" s="21">
        <v>1</v>
      </c>
      <c r="Q39" s="21"/>
      <c r="R39" s="21"/>
      <c r="S39" s="21"/>
      <c r="T39" s="21"/>
      <c r="U39" s="21"/>
      <c r="V39" s="21"/>
      <c r="W39" s="31">
        <f t="shared" si="0"/>
        <v>1</v>
      </c>
      <c r="X39" s="31">
        <f t="shared" si="1"/>
        <v>18</v>
      </c>
    </row>
    <row r="40" spans="1:24" ht="12.75" customHeight="1" x14ac:dyDescent="0.2">
      <c r="A40" s="14" t="s">
        <v>103</v>
      </c>
      <c r="B40" s="22" t="str">
        <f>'Contratos-Personas por Sectores'!B39</f>
        <v>Peones del transporte de mercancías y descargadores</v>
      </c>
      <c r="C40" s="21"/>
      <c r="D40" s="21"/>
      <c r="E40" s="21">
        <v>4</v>
      </c>
      <c r="F40" s="21">
        <v>1</v>
      </c>
      <c r="G40" s="21">
        <v>5</v>
      </c>
      <c r="H40" s="21"/>
      <c r="I40" s="21">
        <v>4</v>
      </c>
      <c r="J40" s="21">
        <v>1</v>
      </c>
      <c r="K40" s="21">
        <v>2</v>
      </c>
      <c r="L40" s="21"/>
      <c r="M40" s="21">
        <v>4</v>
      </c>
      <c r="N40" s="21"/>
      <c r="O40" s="21">
        <v>1</v>
      </c>
      <c r="P40" s="21"/>
      <c r="Q40" s="21"/>
      <c r="R40" s="21"/>
      <c r="S40" s="21">
        <v>2</v>
      </c>
      <c r="T40" s="21">
        <v>1</v>
      </c>
      <c r="U40" s="21">
        <v>1</v>
      </c>
      <c r="V40" s="21"/>
      <c r="W40" s="31">
        <f t="shared" si="0"/>
        <v>23</v>
      </c>
      <c r="X40" s="31">
        <f t="shared" si="1"/>
        <v>3</v>
      </c>
    </row>
    <row r="41" spans="1:24" x14ac:dyDescent="0.2">
      <c r="A41" s="14" t="s">
        <v>104</v>
      </c>
      <c r="B41" s="22" t="str">
        <f>'Contratos-Personas por Sectores'!B40</f>
        <v>Empleados de sala de juegos y afines</v>
      </c>
      <c r="C41" s="21">
        <v>2</v>
      </c>
      <c r="D41" s="21">
        <v>1</v>
      </c>
      <c r="E41" s="21"/>
      <c r="F41" s="21">
        <v>3</v>
      </c>
      <c r="G41" s="21">
        <v>2</v>
      </c>
      <c r="H41" s="21">
        <v>2</v>
      </c>
      <c r="I41" s="21">
        <v>3</v>
      </c>
      <c r="J41" s="21"/>
      <c r="K41" s="21"/>
      <c r="L41" s="21"/>
      <c r="M41" s="21"/>
      <c r="N41" s="21"/>
      <c r="O41" s="21"/>
      <c r="P41" s="21">
        <v>1</v>
      </c>
      <c r="Q41" s="21"/>
      <c r="R41" s="21"/>
      <c r="S41" s="21"/>
      <c r="T41" s="21"/>
      <c r="U41" s="21"/>
      <c r="V41" s="21"/>
      <c r="W41" s="31">
        <f t="shared" si="0"/>
        <v>7</v>
      </c>
      <c r="X41" s="31">
        <f t="shared" si="1"/>
        <v>7</v>
      </c>
    </row>
    <row r="42" spans="1:24" ht="12.75" customHeight="1" x14ac:dyDescent="0.2">
      <c r="A42" s="14" t="s">
        <v>105</v>
      </c>
      <c r="B42" s="22" t="str">
        <f>'Contratos-Personas por Sectores'!B41</f>
        <v>Cajeros y taquilleros (excepto bancos)</v>
      </c>
      <c r="C42" s="21"/>
      <c r="D42" s="21"/>
      <c r="E42" s="21">
        <v>1</v>
      </c>
      <c r="F42" s="21">
        <v>5</v>
      </c>
      <c r="G42" s="21">
        <v>2</v>
      </c>
      <c r="H42" s="21">
        <v>6</v>
      </c>
      <c r="I42" s="21">
        <v>1</v>
      </c>
      <c r="J42" s="21">
        <v>6</v>
      </c>
      <c r="K42" s="21">
        <v>1</v>
      </c>
      <c r="L42" s="21">
        <v>2</v>
      </c>
      <c r="M42" s="21"/>
      <c r="N42" s="21"/>
      <c r="O42" s="21"/>
      <c r="P42" s="21">
        <v>1</v>
      </c>
      <c r="Q42" s="21"/>
      <c r="R42" s="21"/>
      <c r="S42" s="21"/>
      <c r="T42" s="21"/>
      <c r="U42" s="21"/>
      <c r="V42" s="21"/>
      <c r="W42" s="31">
        <f t="shared" si="0"/>
        <v>5</v>
      </c>
      <c r="X42" s="31">
        <f t="shared" si="1"/>
        <v>20</v>
      </c>
    </row>
    <row r="43" spans="1:24" ht="12.75" customHeight="1" x14ac:dyDescent="0.2">
      <c r="A43" s="14" t="s">
        <v>106</v>
      </c>
      <c r="B43" s="22" t="str">
        <f>'Contratos-Personas por Sectores'!B42</f>
        <v>Reponedores</v>
      </c>
      <c r="C43" s="21"/>
      <c r="D43" s="21">
        <v>3</v>
      </c>
      <c r="E43" s="21">
        <v>3</v>
      </c>
      <c r="F43" s="21">
        <v>3</v>
      </c>
      <c r="G43" s="21">
        <v>2</v>
      </c>
      <c r="H43" s="21">
        <v>3</v>
      </c>
      <c r="I43" s="21">
        <v>3</v>
      </c>
      <c r="J43" s="21">
        <v>1</v>
      </c>
      <c r="K43" s="21">
        <v>2</v>
      </c>
      <c r="L43" s="21">
        <v>2</v>
      </c>
      <c r="M43" s="21">
        <v>3</v>
      </c>
      <c r="N43" s="21">
        <v>1</v>
      </c>
      <c r="O43" s="21">
        <v>1</v>
      </c>
      <c r="P43" s="21">
        <v>1</v>
      </c>
      <c r="Q43" s="21"/>
      <c r="R43" s="21">
        <v>1</v>
      </c>
      <c r="S43" s="21"/>
      <c r="T43" s="21"/>
      <c r="U43" s="21"/>
      <c r="V43" s="21"/>
      <c r="W43" s="31">
        <f t="shared" si="0"/>
        <v>14</v>
      </c>
      <c r="X43" s="31">
        <f t="shared" si="1"/>
        <v>15</v>
      </c>
    </row>
    <row r="44" spans="1:24" ht="12.75" customHeight="1" x14ac:dyDescent="0.2">
      <c r="A44" s="14" t="s">
        <v>107</v>
      </c>
      <c r="B44" s="22" t="str">
        <f>'Contratos-Personas por Sectores'!B43</f>
        <v>Operadores de máquinas de lavandería y tintorería</v>
      </c>
      <c r="C44" s="21">
        <v>1</v>
      </c>
      <c r="D44" s="21"/>
      <c r="E44" s="21">
        <v>1</v>
      </c>
      <c r="F44" s="21">
        <v>1</v>
      </c>
      <c r="G44" s="21">
        <v>2</v>
      </c>
      <c r="H44" s="21">
        <v>2</v>
      </c>
      <c r="I44" s="21">
        <v>2</v>
      </c>
      <c r="J44" s="21">
        <v>1</v>
      </c>
      <c r="K44" s="21">
        <v>4</v>
      </c>
      <c r="L44" s="21">
        <v>1</v>
      </c>
      <c r="M44" s="21">
        <v>4</v>
      </c>
      <c r="N44" s="21">
        <v>4</v>
      </c>
      <c r="O44" s="21"/>
      <c r="P44" s="21">
        <v>2</v>
      </c>
      <c r="Q44" s="21">
        <v>1</v>
      </c>
      <c r="R44" s="21">
        <v>1</v>
      </c>
      <c r="S44" s="21"/>
      <c r="T44" s="21"/>
      <c r="U44" s="21"/>
      <c r="V44" s="21">
        <v>1</v>
      </c>
      <c r="W44" s="31">
        <f t="shared" si="0"/>
        <v>15</v>
      </c>
      <c r="X44" s="31">
        <f t="shared" si="1"/>
        <v>13</v>
      </c>
    </row>
    <row r="45" spans="1:24" x14ac:dyDescent="0.2">
      <c r="A45" s="14" t="s">
        <v>108</v>
      </c>
      <c r="B45" s="22" t="str">
        <f>'Contratos-Personas por Sectores'!B44</f>
        <v>Empleados domésticos</v>
      </c>
      <c r="C45" s="21"/>
      <c r="D45" s="21"/>
      <c r="E45" s="21">
        <v>1</v>
      </c>
      <c r="F45" s="21"/>
      <c r="G45" s="21"/>
      <c r="H45" s="21">
        <v>6</v>
      </c>
      <c r="I45" s="21"/>
      <c r="J45" s="21">
        <v>2</v>
      </c>
      <c r="K45" s="21"/>
      <c r="L45" s="21">
        <v>2</v>
      </c>
      <c r="M45" s="21">
        <v>2</v>
      </c>
      <c r="N45" s="21">
        <v>2</v>
      </c>
      <c r="O45" s="21"/>
      <c r="P45" s="21">
        <v>4</v>
      </c>
      <c r="Q45" s="21">
        <v>1</v>
      </c>
      <c r="R45" s="21">
        <v>3</v>
      </c>
      <c r="S45" s="21"/>
      <c r="T45" s="21">
        <v>1</v>
      </c>
      <c r="U45" s="21"/>
      <c r="V45" s="21">
        <v>2</v>
      </c>
      <c r="W45" s="31">
        <f t="shared" si="0"/>
        <v>4</v>
      </c>
      <c r="X45" s="31">
        <f t="shared" si="1"/>
        <v>22</v>
      </c>
    </row>
    <row r="46" spans="1:24" x14ac:dyDescent="0.2">
      <c r="A46" s="14" t="s">
        <v>109</v>
      </c>
      <c r="B46" s="22" t="str">
        <f>'Contratos-Personas por Sectores'!B45</f>
        <v>Peones de la construcción de edificios</v>
      </c>
      <c r="C46" s="21">
        <v>1</v>
      </c>
      <c r="D46" s="21"/>
      <c r="E46" s="21">
        <v>3</v>
      </c>
      <c r="F46" s="21"/>
      <c r="G46" s="21">
        <v>3</v>
      </c>
      <c r="H46" s="21"/>
      <c r="I46" s="21">
        <v>1</v>
      </c>
      <c r="J46" s="21"/>
      <c r="K46" s="21">
        <v>3</v>
      </c>
      <c r="L46" s="21"/>
      <c r="M46" s="21">
        <v>6</v>
      </c>
      <c r="N46" s="21"/>
      <c r="O46" s="21">
        <v>2</v>
      </c>
      <c r="P46" s="21"/>
      <c r="Q46" s="21">
        <v>3</v>
      </c>
      <c r="R46" s="21"/>
      <c r="S46" s="21">
        <v>2</v>
      </c>
      <c r="T46" s="21"/>
      <c r="U46" s="21">
        <v>1</v>
      </c>
      <c r="V46" s="21"/>
      <c r="W46" s="31">
        <f t="shared" si="0"/>
        <v>25</v>
      </c>
      <c r="X46" s="31">
        <f t="shared" si="1"/>
        <v>0</v>
      </c>
    </row>
    <row r="47" spans="1:24" x14ac:dyDescent="0.2">
      <c r="A47" s="14" t="s">
        <v>110</v>
      </c>
      <c r="B47" s="22" t="str">
        <f>'Contratos-Personas por Sectores'!B46</f>
        <v>Peluqueros</v>
      </c>
      <c r="C47" s="21"/>
      <c r="D47" s="21"/>
      <c r="E47" s="21">
        <v>1</v>
      </c>
      <c r="F47" s="21">
        <v>3</v>
      </c>
      <c r="G47" s="21"/>
      <c r="H47" s="21">
        <v>7</v>
      </c>
      <c r="I47" s="21"/>
      <c r="J47" s="21">
        <v>1</v>
      </c>
      <c r="K47" s="21"/>
      <c r="L47" s="21">
        <v>2</v>
      </c>
      <c r="M47" s="21"/>
      <c r="N47" s="21">
        <v>3</v>
      </c>
      <c r="O47" s="21"/>
      <c r="P47" s="21">
        <v>1</v>
      </c>
      <c r="Q47" s="21"/>
      <c r="R47" s="21"/>
      <c r="S47" s="21"/>
      <c r="T47" s="21"/>
      <c r="U47" s="21"/>
      <c r="V47" s="21"/>
      <c r="W47" s="31">
        <f t="shared" si="0"/>
        <v>1</v>
      </c>
      <c r="X47" s="31">
        <f t="shared" si="1"/>
        <v>17</v>
      </c>
    </row>
    <row r="48" spans="1:24" ht="12.75" customHeight="1" x14ac:dyDescent="0.2">
      <c r="A48" s="14" t="s">
        <v>111</v>
      </c>
      <c r="B48" s="22" t="str">
        <f>'Contratos-Personas por Sectores'!B47</f>
        <v>Mozos de equipaje y afines</v>
      </c>
      <c r="C48" s="21">
        <v>1</v>
      </c>
      <c r="D48" s="21"/>
      <c r="E48" s="21">
        <v>6</v>
      </c>
      <c r="F48" s="21"/>
      <c r="G48" s="21">
        <v>8</v>
      </c>
      <c r="H48" s="21"/>
      <c r="I48" s="21">
        <v>3</v>
      </c>
      <c r="J48" s="21"/>
      <c r="K48" s="21">
        <v>1</v>
      </c>
      <c r="L48" s="21"/>
      <c r="M48" s="21"/>
      <c r="N48" s="21"/>
      <c r="O48" s="21">
        <v>2</v>
      </c>
      <c r="P48" s="21"/>
      <c r="Q48" s="21"/>
      <c r="R48" s="21"/>
      <c r="S48" s="21"/>
      <c r="T48" s="21"/>
      <c r="U48" s="21"/>
      <c r="V48" s="21"/>
      <c r="W48" s="31">
        <f t="shared" si="0"/>
        <v>21</v>
      </c>
      <c r="X48" s="31">
        <f t="shared" si="1"/>
        <v>0</v>
      </c>
    </row>
    <row r="49" spans="1:24" x14ac:dyDescent="0.2">
      <c r="A49" s="14" t="s">
        <v>112</v>
      </c>
      <c r="B49" s="22" t="str">
        <f>'Contratos-Personas por Sectores'!B48</f>
        <v>Médicos de familia</v>
      </c>
      <c r="C49" s="21"/>
      <c r="D49" s="21"/>
      <c r="E49" s="21"/>
      <c r="F49" s="21"/>
      <c r="G49" s="21"/>
      <c r="H49" s="21"/>
      <c r="I49" s="21">
        <v>1</v>
      </c>
      <c r="J49" s="21">
        <v>3</v>
      </c>
      <c r="K49" s="21">
        <v>1</v>
      </c>
      <c r="L49" s="21"/>
      <c r="M49" s="21"/>
      <c r="N49" s="21">
        <v>1</v>
      </c>
      <c r="O49" s="21"/>
      <c r="P49" s="21"/>
      <c r="Q49" s="21"/>
      <c r="R49" s="21"/>
      <c r="S49" s="21"/>
      <c r="T49" s="21">
        <v>2</v>
      </c>
      <c r="U49" s="21"/>
      <c r="V49" s="21"/>
      <c r="W49" s="31">
        <f t="shared" si="0"/>
        <v>2</v>
      </c>
      <c r="X49" s="31">
        <f t="shared" si="1"/>
        <v>6</v>
      </c>
    </row>
    <row r="50" spans="1:24" ht="15.75" x14ac:dyDescent="0.25">
      <c r="A50" s="111" t="s">
        <v>5</v>
      </c>
      <c r="B50" s="111"/>
      <c r="C50" s="110">
        <f>SUM(C10:D49)</f>
        <v>170</v>
      </c>
      <c r="D50" s="110"/>
      <c r="E50" s="110">
        <f>SUM(E10:F49)</f>
        <v>851</v>
      </c>
      <c r="F50" s="110"/>
      <c r="G50" s="110">
        <f>SUM(G10:H49)</f>
        <v>1018</v>
      </c>
      <c r="H50" s="110"/>
      <c r="I50" s="110">
        <f>SUM(I10:J49)</f>
        <v>757</v>
      </c>
      <c r="J50" s="110"/>
      <c r="K50" s="110">
        <f>SUM(K10:L49)</f>
        <v>689</v>
      </c>
      <c r="L50" s="110"/>
      <c r="M50" s="110">
        <f>SUM(M10:N49)</f>
        <v>658</v>
      </c>
      <c r="N50" s="110"/>
      <c r="O50" s="110">
        <f>SUM(O10:P49)</f>
        <v>590</v>
      </c>
      <c r="P50" s="110"/>
      <c r="Q50" s="110">
        <f>SUM(Q10:R49)</f>
        <v>444</v>
      </c>
      <c r="R50" s="110"/>
      <c r="S50" s="110">
        <f>SUM(S10:T49)</f>
        <v>275</v>
      </c>
      <c r="T50" s="110"/>
      <c r="U50" s="110">
        <f>SUM(U10:V49)</f>
        <v>91</v>
      </c>
      <c r="V50" s="110"/>
      <c r="W50" s="110">
        <f>SUM(W10:X49)</f>
        <v>5543</v>
      </c>
      <c r="X50" s="110"/>
    </row>
  </sheetData>
  <mergeCells count="27">
    <mergeCell ref="A3:I3"/>
    <mergeCell ref="A7:X7"/>
    <mergeCell ref="B8:B9"/>
    <mergeCell ref="A8:A9"/>
    <mergeCell ref="C8:D8"/>
    <mergeCell ref="E8:F8"/>
    <mergeCell ref="G8:H8"/>
    <mergeCell ref="I8:J8"/>
    <mergeCell ref="K8:L8"/>
    <mergeCell ref="M8:N8"/>
    <mergeCell ref="O8:P8"/>
    <mergeCell ref="A50:B50"/>
    <mergeCell ref="C50:D50"/>
    <mergeCell ref="E50:F50"/>
    <mergeCell ref="G50:H50"/>
    <mergeCell ref="I50:J50"/>
    <mergeCell ref="U50:V50"/>
    <mergeCell ref="Q8:R8"/>
    <mergeCell ref="S8:T8"/>
    <mergeCell ref="U8:V8"/>
    <mergeCell ref="W8:X8"/>
    <mergeCell ref="W50:X50"/>
    <mergeCell ref="K50:L50"/>
    <mergeCell ref="M50:N50"/>
    <mergeCell ref="O50:P50"/>
    <mergeCell ref="Q50:R50"/>
    <mergeCell ref="S50:T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workbookViewId="0"/>
  </sheetViews>
  <sheetFormatPr baseColWidth="10" defaultColWidth="11.42578125"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1" t="s">
        <v>274</v>
      </c>
      <c r="B3" s="91"/>
      <c r="C3" s="91"/>
      <c r="D3" s="91"/>
      <c r="E3" s="91"/>
      <c r="F3" s="91"/>
      <c r="G3" s="46"/>
      <c r="H3" s="45"/>
      <c r="I3" s="45"/>
    </row>
    <row r="4" spans="1:9" ht="15" x14ac:dyDescent="0.25">
      <c r="A4" s="91"/>
      <c r="B4" s="91"/>
      <c r="C4" s="91"/>
      <c r="D4" s="91"/>
      <c r="E4" s="91"/>
      <c r="F4" s="91"/>
      <c r="G4" s="46"/>
    </row>
    <row r="6" spans="1:9" x14ac:dyDescent="0.2">
      <c r="A6" s="98" t="s">
        <v>221</v>
      </c>
      <c r="B6" s="98"/>
      <c r="C6" s="98"/>
      <c r="D6" s="98"/>
      <c r="E6" s="98"/>
      <c r="F6" s="98"/>
      <c r="G6" s="98"/>
      <c r="H6" s="98"/>
    </row>
    <row r="7" spans="1:9" ht="38.25" x14ac:dyDescent="0.2">
      <c r="A7" s="10" t="s">
        <v>71</v>
      </c>
      <c r="B7" s="10" t="s">
        <v>113</v>
      </c>
      <c r="C7" s="26" t="s">
        <v>172</v>
      </c>
      <c r="D7" s="27" t="s">
        <v>173</v>
      </c>
      <c r="E7" s="10" t="s">
        <v>116</v>
      </c>
      <c r="F7" s="8" t="s">
        <v>6</v>
      </c>
      <c r="G7" s="10" t="s">
        <v>5</v>
      </c>
      <c r="H7" s="8" t="s">
        <v>117</v>
      </c>
    </row>
    <row r="8" spans="1:9" ht="25.5" x14ac:dyDescent="0.2">
      <c r="A8" s="14" t="s">
        <v>73</v>
      </c>
      <c r="B8" s="22" t="str">
        <f>'Contratos-Personas por Sectores'!B9</f>
        <v>Peones agrícolas (excepto en huertas, invernaderos, viveros y jardines)</v>
      </c>
      <c r="C8" s="31">
        <f>'Contratos-Personas por Sectores'!F9</f>
        <v>1283</v>
      </c>
      <c r="D8" s="34">
        <f>C8/$G$48</f>
        <v>0.23196528656662449</v>
      </c>
      <c r="E8" s="31">
        <f>'Contratos-Personas por Sectores'!G9</f>
        <v>738</v>
      </c>
      <c r="F8" s="34">
        <f>E8/$G$48</f>
        <v>0.13342975953715422</v>
      </c>
      <c r="G8" s="31">
        <f>'Contratos-Personas por Sectores'!H9</f>
        <v>2021</v>
      </c>
      <c r="H8" s="34">
        <f>G8/$G$48</f>
        <v>0.36539504610377871</v>
      </c>
    </row>
    <row r="9" spans="1:9" x14ac:dyDescent="0.2">
      <c r="A9" s="14" t="s">
        <v>74</v>
      </c>
      <c r="B9" s="22" t="str">
        <f>'Contratos-Personas por Sectores'!B10</f>
        <v>Camareros asalariados</v>
      </c>
      <c r="C9" s="31">
        <f>'Contratos-Personas por Sectores'!F10</f>
        <v>361</v>
      </c>
      <c r="D9" s="34">
        <f t="shared" ref="D9:D48" si="0">C9/$G$48</f>
        <v>6.5268486711263785E-2</v>
      </c>
      <c r="E9" s="31">
        <f>'Contratos-Personas por Sectores'!G10</f>
        <v>270</v>
      </c>
      <c r="F9" s="34">
        <f t="shared" ref="F9:F48" si="1">E9/$G$48</f>
        <v>4.8815765684324712E-2</v>
      </c>
      <c r="G9" s="31">
        <f>'Contratos-Personas por Sectores'!H10</f>
        <v>631</v>
      </c>
      <c r="H9" s="34">
        <f t="shared" ref="H9:H48" si="2">G9/$G$48</f>
        <v>0.1140842523955885</v>
      </c>
    </row>
    <row r="10" spans="1:9" ht="25.5" x14ac:dyDescent="0.2">
      <c r="A10" s="14" t="s">
        <v>75</v>
      </c>
      <c r="B10" s="22" t="str">
        <f>'Contratos-Personas por Sectores'!B11</f>
        <v>Personal de limpieza de oficinas, hoteles y otros establecimientos similares</v>
      </c>
      <c r="C10" s="31">
        <f>'Contratos-Personas por Sectores'!F11</f>
        <v>59</v>
      </c>
      <c r="D10" s="34">
        <f t="shared" si="0"/>
        <v>1.0667148797685771E-2</v>
      </c>
      <c r="E10" s="31">
        <f>'Contratos-Personas por Sectores'!G11</f>
        <v>264</v>
      </c>
      <c r="F10" s="34">
        <f t="shared" si="1"/>
        <v>4.7730970891339722E-2</v>
      </c>
      <c r="G10" s="31">
        <f>'Contratos-Personas por Sectores'!H11</f>
        <v>323</v>
      </c>
      <c r="H10" s="34">
        <f t="shared" si="2"/>
        <v>5.8398119689025495E-2</v>
      </c>
    </row>
    <row r="11" spans="1:9" ht="25.5" x14ac:dyDescent="0.2">
      <c r="A11" s="14" t="s">
        <v>76</v>
      </c>
      <c r="B11" s="22" t="str">
        <f>'Contratos-Personas por Sectores'!B12</f>
        <v>Empleados de servicios de correos (excepto empleados de mostrador)</v>
      </c>
      <c r="C11" s="31">
        <f>'Contratos-Personas por Sectores'!F12</f>
        <v>105</v>
      </c>
      <c r="D11" s="34">
        <f t="shared" si="0"/>
        <v>1.8983908877237388E-2</v>
      </c>
      <c r="E11" s="31">
        <f>'Contratos-Personas por Sectores'!G12</f>
        <v>144</v>
      </c>
      <c r="F11" s="34">
        <f t="shared" si="1"/>
        <v>2.6035075031639848E-2</v>
      </c>
      <c r="G11" s="31">
        <f>'Contratos-Personas por Sectores'!H12</f>
        <v>249</v>
      </c>
      <c r="H11" s="34">
        <f t="shared" si="2"/>
        <v>4.5018983908877236E-2</v>
      </c>
    </row>
    <row r="12" spans="1:9" x14ac:dyDescent="0.2">
      <c r="A12" s="14" t="s">
        <v>77</v>
      </c>
      <c r="B12" s="22" t="str">
        <f>'Contratos-Personas por Sectores'!B13</f>
        <v>Peones de las industrias manufactureras</v>
      </c>
      <c r="C12" s="31">
        <f>'Contratos-Personas por Sectores'!F13</f>
        <v>170</v>
      </c>
      <c r="D12" s="34">
        <f t="shared" si="0"/>
        <v>3.0735852467908154E-2</v>
      </c>
      <c r="E12" s="31">
        <f>'Contratos-Personas por Sectores'!G13</f>
        <v>87</v>
      </c>
      <c r="F12" s="34">
        <f t="shared" si="1"/>
        <v>1.5729524498282407E-2</v>
      </c>
      <c r="G12" s="31">
        <f>'Contratos-Personas por Sectores'!H13</f>
        <v>257</v>
      </c>
      <c r="H12" s="34">
        <f t="shared" si="2"/>
        <v>4.6465376966190561E-2</v>
      </c>
    </row>
    <row r="13" spans="1:9" x14ac:dyDescent="0.2">
      <c r="A13" s="14" t="s">
        <v>78</v>
      </c>
      <c r="B13" s="22" t="str">
        <f>'Contratos-Personas por Sectores'!B14</f>
        <v>Compositores, músicos y cantantes</v>
      </c>
      <c r="C13" s="31">
        <f>'Contratos-Personas por Sectores'!F14</f>
        <v>87</v>
      </c>
      <c r="D13" s="34">
        <f t="shared" si="0"/>
        <v>1.5729524498282407E-2</v>
      </c>
      <c r="E13" s="31">
        <f>'Contratos-Personas por Sectores'!G14</f>
        <v>22</v>
      </c>
      <c r="F13" s="34">
        <f t="shared" si="1"/>
        <v>3.9775809076116435E-3</v>
      </c>
      <c r="G13" s="31">
        <f>'Contratos-Personas por Sectores'!H14</f>
        <v>109</v>
      </c>
      <c r="H13" s="34">
        <f t="shared" si="2"/>
        <v>1.970710540589405E-2</v>
      </c>
    </row>
    <row r="14" spans="1:9" x14ac:dyDescent="0.2">
      <c r="A14" s="14" t="s">
        <v>79</v>
      </c>
      <c r="B14" s="22" t="str">
        <f>'Contratos-Personas por Sectores'!B15</f>
        <v>Vendedores en tiendas y almacenes</v>
      </c>
      <c r="C14" s="31">
        <f>'Contratos-Personas por Sectores'!F15</f>
        <v>64</v>
      </c>
      <c r="D14" s="34">
        <f t="shared" si="0"/>
        <v>1.1571144458506599E-2</v>
      </c>
      <c r="E14" s="31">
        <f>'Contratos-Personas por Sectores'!G15</f>
        <v>174</v>
      </c>
      <c r="F14" s="34">
        <f t="shared" si="1"/>
        <v>3.1459048996564813E-2</v>
      </c>
      <c r="G14" s="31">
        <f>'Contratos-Personas por Sectores'!H15</f>
        <v>238</v>
      </c>
      <c r="H14" s="34">
        <f t="shared" si="2"/>
        <v>4.3030193455071412E-2</v>
      </c>
    </row>
    <row r="15" spans="1:9" ht="25.5" x14ac:dyDescent="0.2">
      <c r="A15" s="14" t="s">
        <v>80</v>
      </c>
      <c r="B15" s="22" t="str">
        <f>'Contratos-Personas por Sectores'!B16</f>
        <v>Peones agrícolas en huertas, invernaderos, viveros y jardines</v>
      </c>
      <c r="C15" s="31">
        <f>'Contratos-Personas por Sectores'!F16</f>
        <v>130</v>
      </c>
      <c r="D15" s="34">
        <f t="shared" si="0"/>
        <v>2.350388718134153E-2</v>
      </c>
      <c r="E15" s="31">
        <f>'Contratos-Personas por Sectores'!G16</f>
        <v>103</v>
      </c>
      <c r="F15" s="34">
        <f t="shared" si="1"/>
        <v>1.8622310612909056E-2</v>
      </c>
      <c r="G15" s="31">
        <f>'Contratos-Personas por Sectores'!H16</f>
        <v>233</v>
      </c>
      <c r="H15" s="34">
        <f t="shared" si="2"/>
        <v>4.2126197794250586E-2</v>
      </c>
    </row>
    <row r="16" spans="1:9" ht="38.25" x14ac:dyDescent="0.2">
      <c r="A16" s="14" t="s">
        <v>81</v>
      </c>
      <c r="B16" s="22" t="str">
        <f>'Contratos-Personas por Sectores'!B17</f>
        <v>Trabajadores conserveros de frutas y hortalizas y trabajadores de la elaboración de bebidas no alcohólicas</v>
      </c>
      <c r="C16" s="31">
        <f>'Contratos-Personas por Sectores'!F17</f>
        <v>108</v>
      </c>
      <c r="D16" s="34">
        <f t="shared" si="0"/>
        <v>1.9526306273729886E-2</v>
      </c>
      <c r="E16" s="31">
        <f>'Contratos-Personas por Sectores'!G17</f>
        <v>50</v>
      </c>
      <c r="F16" s="34">
        <f t="shared" si="1"/>
        <v>9.0399566082082806E-3</v>
      </c>
      <c r="G16" s="31">
        <f>'Contratos-Personas por Sectores'!H17</f>
        <v>158</v>
      </c>
      <c r="H16" s="34">
        <f t="shared" si="2"/>
        <v>2.8566262881938167E-2</v>
      </c>
    </row>
    <row r="17" spans="1:8" x14ac:dyDescent="0.2">
      <c r="A17" s="14" t="s">
        <v>82</v>
      </c>
      <c r="B17" s="22" t="str">
        <f>'Contratos-Personas por Sectores'!B18</f>
        <v>Ayudantes de cocina</v>
      </c>
      <c r="C17" s="31">
        <f>'Contratos-Personas por Sectores'!F18</f>
        <v>27</v>
      </c>
      <c r="D17" s="34">
        <f t="shared" si="0"/>
        <v>4.8815765684324715E-3</v>
      </c>
      <c r="E17" s="31">
        <f>'Contratos-Personas por Sectores'!G18</f>
        <v>50</v>
      </c>
      <c r="F17" s="34">
        <f t="shared" si="1"/>
        <v>9.0399566082082806E-3</v>
      </c>
      <c r="G17" s="31">
        <f>'Contratos-Personas por Sectores'!H18</f>
        <v>77</v>
      </c>
      <c r="H17" s="34">
        <f t="shared" si="2"/>
        <v>1.3921533176640752E-2</v>
      </c>
    </row>
    <row r="18" spans="1:8" x14ac:dyDescent="0.2">
      <c r="A18" s="14" t="s">
        <v>83</v>
      </c>
      <c r="B18" s="22" t="str">
        <f>'Contratos-Personas por Sectores'!B19</f>
        <v>Albañiles</v>
      </c>
      <c r="C18" s="31">
        <f>'Contratos-Personas por Sectores'!F19</f>
        <v>117</v>
      </c>
      <c r="D18" s="34">
        <f t="shared" si="0"/>
        <v>2.1153498463207375E-2</v>
      </c>
      <c r="E18" s="31">
        <f>'Contratos-Personas por Sectores'!G19</f>
        <v>2</v>
      </c>
      <c r="F18" s="34">
        <f t="shared" si="1"/>
        <v>3.6159826432833123E-4</v>
      </c>
      <c r="G18" s="31">
        <f>'Contratos-Personas por Sectores'!H19</f>
        <v>119</v>
      </c>
      <c r="H18" s="34">
        <f t="shared" si="2"/>
        <v>2.1515096727535706E-2</v>
      </c>
    </row>
    <row r="19" spans="1:8" x14ac:dyDescent="0.2">
      <c r="A19" s="14" t="s">
        <v>84</v>
      </c>
      <c r="B19" s="22" t="str">
        <f>'Contratos-Personas por Sectores'!B20</f>
        <v>Conductores asalariados de camiones</v>
      </c>
      <c r="C19" s="31">
        <f>'Contratos-Personas por Sectores'!F20</f>
        <v>92</v>
      </c>
      <c r="D19" s="34">
        <f t="shared" si="0"/>
        <v>1.6633520159103236E-2</v>
      </c>
      <c r="E19" s="31">
        <f>'Contratos-Personas por Sectores'!G20</f>
        <v>0</v>
      </c>
      <c r="F19" s="34">
        <f t="shared" si="1"/>
        <v>0</v>
      </c>
      <c r="G19" s="31">
        <f>'Contratos-Personas por Sectores'!H20</f>
        <v>92</v>
      </c>
      <c r="H19" s="34">
        <f t="shared" si="2"/>
        <v>1.6633520159103236E-2</v>
      </c>
    </row>
    <row r="20" spans="1:8" ht="25.5" x14ac:dyDescent="0.2">
      <c r="A20" s="14" t="s">
        <v>85</v>
      </c>
      <c r="B20" s="22" t="str">
        <f>'Contratos-Personas por Sectores'!B21</f>
        <v>Trabajadores de los cuidados personales a domicilio</v>
      </c>
      <c r="C20" s="31">
        <f>'Contratos-Personas por Sectores'!F21</f>
        <v>9</v>
      </c>
      <c r="D20" s="34">
        <f t="shared" si="0"/>
        <v>1.6271921894774905E-3</v>
      </c>
      <c r="E20" s="31">
        <f>'Contratos-Personas por Sectores'!G21</f>
        <v>75</v>
      </c>
      <c r="F20" s="34">
        <f t="shared" si="1"/>
        <v>1.3559934912312421E-2</v>
      </c>
      <c r="G20" s="31">
        <f>'Contratos-Personas por Sectores'!H21</f>
        <v>84</v>
      </c>
      <c r="H20" s="34">
        <f t="shared" si="2"/>
        <v>1.5187127101789911E-2</v>
      </c>
    </row>
    <row r="21" spans="1:8" x14ac:dyDescent="0.2">
      <c r="A21" s="14" t="s">
        <v>86</v>
      </c>
      <c r="B21" s="22" t="str">
        <f>'Contratos-Personas por Sectores'!B22</f>
        <v>Conductores de autobuses y tranvías</v>
      </c>
      <c r="C21" s="31">
        <f>'Contratos-Personas por Sectores'!F22</f>
        <v>37</v>
      </c>
      <c r="D21" s="34">
        <f t="shared" si="0"/>
        <v>6.6895678900741277E-3</v>
      </c>
      <c r="E21" s="31">
        <f>'Contratos-Personas por Sectores'!G22</f>
        <v>1</v>
      </c>
      <c r="F21" s="34">
        <f t="shared" si="1"/>
        <v>1.8079913216416561E-4</v>
      </c>
      <c r="G21" s="31">
        <f>'Contratos-Personas por Sectores'!H22</f>
        <v>38</v>
      </c>
      <c r="H21" s="34">
        <f t="shared" si="2"/>
        <v>6.8703670222382933E-3</v>
      </c>
    </row>
    <row r="22" spans="1:8" x14ac:dyDescent="0.2">
      <c r="A22" s="14" t="s">
        <v>87</v>
      </c>
      <c r="B22" s="22" t="str">
        <f>'Contratos-Personas por Sectores'!B23</f>
        <v>Cocineros asalariados</v>
      </c>
      <c r="C22" s="31">
        <f>'Contratos-Personas por Sectores'!F23</f>
        <v>21</v>
      </c>
      <c r="D22" s="34">
        <f t="shared" si="0"/>
        <v>3.7967817754474779E-3</v>
      </c>
      <c r="E22" s="31">
        <f>'Contratos-Personas por Sectores'!G23</f>
        <v>40</v>
      </c>
      <c r="F22" s="34">
        <f t="shared" si="1"/>
        <v>7.2319652865666245E-3</v>
      </c>
      <c r="G22" s="31">
        <f>'Contratos-Personas por Sectores'!H23</f>
        <v>61</v>
      </c>
      <c r="H22" s="34">
        <f t="shared" si="2"/>
        <v>1.1028747062014102E-2</v>
      </c>
    </row>
    <row r="23" spans="1:8" ht="38.25" x14ac:dyDescent="0.2">
      <c r="A23" s="14" t="s">
        <v>88</v>
      </c>
      <c r="B23" s="22" t="str">
        <f>'Contratos-Personas por Sectores'!B24</f>
        <v>Empleados administrativos con tareas de atención al público no clasificados bajo otros epígrafes</v>
      </c>
      <c r="C23" s="31">
        <f>'Contratos-Personas por Sectores'!F24</f>
        <v>31</v>
      </c>
      <c r="D23" s="34">
        <f t="shared" si="0"/>
        <v>5.604773097089134E-3</v>
      </c>
      <c r="E23" s="31">
        <f>'Contratos-Personas por Sectores'!G24</f>
        <v>39</v>
      </c>
      <c r="F23" s="34">
        <f t="shared" si="1"/>
        <v>7.0511661544024589E-3</v>
      </c>
      <c r="G23" s="31">
        <f>'Contratos-Personas por Sectores'!H24</f>
        <v>70</v>
      </c>
      <c r="H23" s="34">
        <f t="shared" si="2"/>
        <v>1.2655939251491593E-2</v>
      </c>
    </row>
    <row r="24" spans="1:8" ht="25.5" x14ac:dyDescent="0.2">
      <c r="A24" s="14" t="s">
        <v>89</v>
      </c>
      <c r="B24" s="22" t="str">
        <f>'Contratos-Personas por Sectores'!B25</f>
        <v>Conductores asalariados de automóviles, taxis y furgonetas</v>
      </c>
      <c r="C24" s="31">
        <f>'Contratos-Personas por Sectores'!F25</f>
        <v>58</v>
      </c>
      <c r="D24" s="34">
        <f t="shared" si="0"/>
        <v>1.0486349665521606E-2</v>
      </c>
      <c r="E24" s="31">
        <f>'Contratos-Personas por Sectores'!G25</f>
        <v>3</v>
      </c>
      <c r="F24" s="34">
        <f t="shared" si="1"/>
        <v>5.4239739649249684E-4</v>
      </c>
      <c r="G24" s="31">
        <f>'Contratos-Personas por Sectores'!H25</f>
        <v>61</v>
      </c>
      <c r="H24" s="34">
        <f t="shared" si="2"/>
        <v>1.1028747062014102E-2</v>
      </c>
    </row>
    <row r="25" spans="1:8" x14ac:dyDescent="0.2">
      <c r="A25" s="14" t="s">
        <v>90</v>
      </c>
      <c r="B25" s="22" t="str">
        <f>'Contratos-Personas por Sectores'!B26</f>
        <v>Operadores de maquinaria agrícola móvil</v>
      </c>
      <c r="C25" s="31">
        <f>'Contratos-Personas por Sectores'!F26</f>
        <v>59</v>
      </c>
      <c r="D25" s="34">
        <f t="shared" si="0"/>
        <v>1.0667148797685771E-2</v>
      </c>
      <c r="E25" s="31">
        <f>'Contratos-Personas por Sectores'!G26</f>
        <v>1</v>
      </c>
      <c r="F25" s="34">
        <f t="shared" si="1"/>
        <v>1.8079913216416561E-4</v>
      </c>
      <c r="G25" s="31">
        <f>'Contratos-Personas por Sectores'!H26</f>
        <v>60</v>
      </c>
      <c r="H25" s="34">
        <f t="shared" si="2"/>
        <v>1.0847947929849937E-2</v>
      </c>
    </row>
    <row r="26" spans="1:8" ht="38.25" x14ac:dyDescent="0.2">
      <c r="A26" s="14" t="s">
        <v>91</v>
      </c>
      <c r="B26" s="22" t="str">
        <f>'Contratos-Personas por Sectores'!B27</f>
        <v>Trabajadores cualificados en actividades agrícolas (excepto en huertas, invernaderos, viveros y jardines)</v>
      </c>
      <c r="C26" s="31">
        <f>'Contratos-Personas por Sectores'!F27</f>
        <v>57</v>
      </c>
      <c r="D26" s="34">
        <f t="shared" si="0"/>
        <v>1.030555053335744E-2</v>
      </c>
      <c r="E26" s="31">
        <f>'Contratos-Personas por Sectores'!G27</f>
        <v>6</v>
      </c>
      <c r="F26" s="34">
        <f t="shared" si="1"/>
        <v>1.0847947929849937E-3</v>
      </c>
      <c r="G26" s="31">
        <f>'Contratos-Personas por Sectores'!H27</f>
        <v>63</v>
      </c>
      <c r="H26" s="34">
        <f t="shared" si="2"/>
        <v>1.1390345326342434E-2</v>
      </c>
    </row>
    <row r="27" spans="1:8" ht="25.5" x14ac:dyDescent="0.2">
      <c r="A27" s="14" t="s">
        <v>92</v>
      </c>
      <c r="B27" s="22" t="str">
        <f>'Contratos-Personas por Sectores'!B28</f>
        <v>Monitores de actividades recreativas y de entretenimiento</v>
      </c>
      <c r="C27" s="31">
        <f>'Contratos-Personas por Sectores'!F28</f>
        <v>20</v>
      </c>
      <c r="D27" s="34">
        <f t="shared" si="0"/>
        <v>3.6159826432833123E-3</v>
      </c>
      <c r="E27" s="31">
        <f>'Contratos-Personas por Sectores'!G28</f>
        <v>26</v>
      </c>
      <c r="F27" s="34">
        <f t="shared" si="1"/>
        <v>4.7007774362683059E-3</v>
      </c>
      <c r="G27" s="31">
        <f>'Contratos-Personas por Sectores'!H28</f>
        <v>46</v>
      </c>
      <c r="H27" s="34">
        <f t="shared" si="2"/>
        <v>8.3167600795516182E-3</v>
      </c>
    </row>
    <row r="28" spans="1:8" x14ac:dyDescent="0.2">
      <c r="A28" s="14" t="s">
        <v>93</v>
      </c>
      <c r="B28" s="22" t="str">
        <f>'Contratos-Personas por Sectores'!B29</f>
        <v>Otras ocupaciones elementales</v>
      </c>
      <c r="C28" s="31">
        <f>'Contratos-Personas por Sectores'!F29</f>
        <v>40</v>
      </c>
      <c r="D28" s="34">
        <f t="shared" si="0"/>
        <v>7.2319652865666245E-3</v>
      </c>
      <c r="E28" s="31">
        <f>'Contratos-Personas por Sectores'!G29</f>
        <v>6</v>
      </c>
      <c r="F28" s="34">
        <f t="shared" si="1"/>
        <v>1.0847947929849937E-3</v>
      </c>
      <c r="G28" s="31">
        <f>'Contratos-Personas por Sectores'!H29</f>
        <v>46</v>
      </c>
      <c r="H28" s="34">
        <f t="shared" si="2"/>
        <v>8.3167600795516182E-3</v>
      </c>
    </row>
    <row r="29" spans="1:8" ht="38.25" x14ac:dyDescent="0.2">
      <c r="A29" s="14" t="s">
        <v>94</v>
      </c>
      <c r="B29" s="22" t="str">
        <f>'Contratos-Personas por Sectores'!B30</f>
        <v>Trabajadores de los cuidados a las personas en servicios de salud no clasificados bajo otros epígrafes</v>
      </c>
      <c r="C29" s="31">
        <f>'Contratos-Personas por Sectores'!F30</f>
        <v>10</v>
      </c>
      <c r="D29" s="34">
        <f t="shared" si="0"/>
        <v>1.8079913216416561E-3</v>
      </c>
      <c r="E29" s="31">
        <f>'Contratos-Personas por Sectores'!G30</f>
        <v>41</v>
      </c>
      <c r="F29" s="34">
        <f t="shared" si="1"/>
        <v>7.4127644187307901E-3</v>
      </c>
      <c r="G29" s="31">
        <f>'Contratos-Personas por Sectores'!H30</f>
        <v>51</v>
      </c>
      <c r="H29" s="34">
        <f t="shared" si="2"/>
        <v>9.2207557403724463E-3</v>
      </c>
    </row>
    <row r="30" spans="1:8" ht="25.5" x14ac:dyDescent="0.2">
      <c r="A30" s="14" t="s">
        <v>95</v>
      </c>
      <c r="B30" s="22" t="str">
        <f>'Contratos-Personas por Sectores'!B31</f>
        <v>Auxiliares de vigilante de seguridad y similares no habilitados para ir armados</v>
      </c>
      <c r="C30" s="31">
        <f>'Contratos-Personas por Sectores'!F31</f>
        <v>20</v>
      </c>
      <c r="D30" s="34">
        <f t="shared" si="0"/>
        <v>3.6159826432833123E-3</v>
      </c>
      <c r="E30" s="31">
        <f>'Contratos-Personas por Sectores'!G31</f>
        <v>2</v>
      </c>
      <c r="F30" s="34">
        <f t="shared" si="1"/>
        <v>3.6159826432833123E-4</v>
      </c>
      <c r="G30" s="31">
        <f>'Contratos-Personas por Sectores'!H31</f>
        <v>22</v>
      </c>
      <c r="H30" s="34">
        <f t="shared" si="2"/>
        <v>3.9775809076116435E-3</v>
      </c>
    </row>
    <row r="31" spans="1:8" ht="25.5" x14ac:dyDescent="0.2">
      <c r="A31" s="14" t="s">
        <v>96</v>
      </c>
      <c r="B31" s="22" t="str">
        <f>'Contratos-Personas por Sectores'!B32</f>
        <v>Vigilantes de seguridad y similares habilitados para ir armados</v>
      </c>
      <c r="C31" s="31">
        <f>'Contratos-Personas por Sectores'!F32</f>
        <v>36</v>
      </c>
      <c r="D31" s="34">
        <f t="shared" si="0"/>
        <v>6.5087687579099621E-3</v>
      </c>
      <c r="E31" s="31">
        <f>'Contratos-Personas por Sectores'!G32</f>
        <v>4</v>
      </c>
      <c r="F31" s="34">
        <f t="shared" si="1"/>
        <v>7.2319652865666245E-4</v>
      </c>
      <c r="G31" s="31">
        <f>'Contratos-Personas por Sectores'!H32</f>
        <v>40</v>
      </c>
      <c r="H31" s="34">
        <f t="shared" si="2"/>
        <v>7.2319652865666245E-3</v>
      </c>
    </row>
    <row r="32" spans="1:8" ht="25.5" x14ac:dyDescent="0.2">
      <c r="A32" s="14" t="s">
        <v>97</v>
      </c>
      <c r="B32" s="22" t="str">
        <f>'Contratos-Personas por Sectores'!B33</f>
        <v>Montadores y ensambladores no clasificados en otros epígrafes</v>
      </c>
      <c r="C32" s="31">
        <f>'Contratos-Personas por Sectores'!F33</f>
        <v>27</v>
      </c>
      <c r="D32" s="34">
        <f t="shared" si="0"/>
        <v>4.8815765684324715E-3</v>
      </c>
      <c r="E32" s="31">
        <f>'Contratos-Personas por Sectores'!G33</f>
        <v>1</v>
      </c>
      <c r="F32" s="34">
        <f t="shared" si="1"/>
        <v>1.8079913216416561E-4</v>
      </c>
      <c r="G32" s="31">
        <f>'Contratos-Personas por Sectores'!H33</f>
        <v>28</v>
      </c>
      <c r="H32" s="34">
        <f t="shared" si="2"/>
        <v>5.0623757005966372E-3</v>
      </c>
    </row>
    <row r="33" spans="1:8" x14ac:dyDescent="0.2">
      <c r="A33" s="14" t="s">
        <v>98</v>
      </c>
      <c r="B33" s="22" t="str">
        <f>'Contratos-Personas por Sectores'!B34</f>
        <v>Actores</v>
      </c>
      <c r="C33" s="31">
        <f>'Contratos-Personas por Sectores'!F34</f>
        <v>17</v>
      </c>
      <c r="D33" s="34">
        <f t="shared" si="0"/>
        <v>3.0735852467908154E-3</v>
      </c>
      <c r="E33" s="31">
        <f>'Contratos-Personas por Sectores'!G34</f>
        <v>12</v>
      </c>
      <c r="F33" s="34">
        <f t="shared" si="1"/>
        <v>2.1695895859699874E-3</v>
      </c>
      <c r="G33" s="31">
        <f>'Contratos-Personas por Sectores'!H34</f>
        <v>29</v>
      </c>
      <c r="H33" s="34">
        <f t="shared" si="2"/>
        <v>5.2431748327608028E-3</v>
      </c>
    </row>
    <row r="34" spans="1:8" ht="25.5" x14ac:dyDescent="0.2">
      <c r="A34" s="14" t="s">
        <v>99</v>
      </c>
      <c r="B34" s="22" t="str">
        <f>'Contratos-Personas por Sectores'!B35</f>
        <v>Trabajadores de servicios personales no clasificados bajo otros epígrafes</v>
      </c>
      <c r="C34" s="31">
        <f>'Contratos-Personas por Sectores'!F35</f>
        <v>20</v>
      </c>
      <c r="D34" s="34">
        <f t="shared" si="0"/>
        <v>3.6159826432833123E-3</v>
      </c>
      <c r="E34" s="31">
        <f>'Contratos-Personas por Sectores'!G35</f>
        <v>8</v>
      </c>
      <c r="F34" s="34">
        <f t="shared" si="1"/>
        <v>1.4463930573133249E-3</v>
      </c>
      <c r="G34" s="31">
        <f>'Contratos-Personas por Sectores'!H35</f>
        <v>28</v>
      </c>
      <c r="H34" s="34">
        <f t="shared" si="2"/>
        <v>5.0623757005966372E-3</v>
      </c>
    </row>
    <row r="35" spans="1:8" x14ac:dyDescent="0.2">
      <c r="A35" s="14" t="s">
        <v>100</v>
      </c>
      <c r="B35" s="22" t="str">
        <f>'Contratos-Personas por Sectores'!B36</f>
        <v>Grabadores de datos</v>
      </c>
      <c r="C35" s="31">
        <f>'Contratos-Personas por Sectores'!F36</f>
        <v>23</v>
      </c>
      <c r="D35" s="34">
        <f t="shared" si="0"/>
        <v>4.1583800397758091E-3</v>
      </c>
      <c r="E35" s="31">
        <f>'Contratos-Personas por Sectores'!G36</f>
        <v>13</v>
      </c>
      <c r="F35" s="34">
        <f t="shared" si="1"/>
        <v>2.350388718134153E-3</v>
      </c>
      <c r="G35" s="31">
        <f>'Contratos-Personas por Sectores'!H36</f>
        <v>36</v>
      </c>
      <c r="H35" s="34">
        <f t="shared" si="2"/>
        <v>6.5087687579099621E-3</v>
      </c>
    </row>
    <row r="36" spans="1:8" ht="25.5" x14ac:dyDescent="0.2">
      <c r="A36" s="14" t="s">
        <v>101</v>
      </c>
      <c r="B36" s="22" t="str">
        <f>'Contratos-Personas por Sectores'!B37</f>
        <v>Otros técnicos y profesionales de apoyo de actividades culturales y artísticas</v>
      </c>
      <c r="C36" s="31">
        <f>'Contratos-Personas por Sectores'!F37</f>
        <v>21</v>
      </c>
      <c r="D36" s="34">
        <f t="shared" si="0"/>
        <v>3.7967817754474779E-3</v>
      </c>
      <c r="E36" s="31">
        <f>'Contratos-Personas por Sectores'!G37</f>
        <v>2</v>
      </c>
      <c r="F36" s="34">
        <f t="shared" si="1"/>
        <v>3.6159826432833123E-4</v>
      </c>
      <c r="G36" s="31">
        <f>'Contratos-Personas por Sectores'!H37</f>
        <v>23</v>
      </c>
      <c r="H36" s="34">
        <f t="shared" si="2"/>
        <v>4.1583800397758091E-3</v>
      </c>
    </row>
    <row r="37" spans="1:8" x14ac:dyDescent="0.2">
      <c r="A37" s="14" t="s">
        <v>102</v>
      </c>
      <c r="B37" s="22" t="str">
        <f>'Contratos-Personas por Sectores'!B38</f>
        <v>Auxiliares de enfermería de atención primaria</v>
      </c>
      <c r="C37" s="31">
        <f>'Contratos-Personas por Sectores'!F38</f>
        <v>1</v>
      </c>
      <c r="D37" s="34">
        <f t="shared" si="0"/>
        <v>1.8079913216416561E-4</v>
      </c>
      <c r="E37" s="31">
        <f>'Contratos-Personas por Sectores'!G38</f>
        <v>18</v>
      </c>
      <c r="F37" s="34">
        <f t="shared" si="1"/>
        <v>3.254384378954981E-3</v>
      </c>
      <c r="G37" s="31">
        <f>'Contratos-Personas por Sectores'!H38</f>
        <v>19</v>
      </c>
      <c r="H37" s="34">
        <f t="shared" si="2"/>
        <v>3.4351835111191466E-3</v>
      </c>
    </row>
    <row r="38" spans="1:8" ht="25.5" x14ac:dyDescent="0.2">
      <c r="A38" s="14" t="s">
        <v>103</v>
      </c>
      <c r="B38" s="22" t="str">
        <f>'Contratos-Personas por Sectores'!B39</f>
        <v>Peones del transporte de mercancías y descargadores</v>
      </c>
      <c r="C38" s="31">
        <f>'Contratos-Personas por Sectores'!F39</f>
        <v>23</v>
      </c>
      <c r="D38" s="34">
        <f t="shared" si="0"/>
        <v>4.1583800397758091E-3</v>
      </c>
      <c r="E38" s="31">
        <f>'Contratos-Personas por Sectores'!G39</f>
        <v>3</v>
      </c>
      <c r="F38" s="34">
        <f t="shared" si="1"/>
        <v>5.4239739649249684E-4</v>
      </c>
      <c r="G38" s="31">
        <f>'Contratos-Personas por Sectores'!H39</f>
        <v>26</v>
      </c>
      <c r="H38" s="34">
        <f t="shared" si="2"/>
        <v>4.7007774362683059E-3</v>
      </c>
    </row>
    <row r="39" spans="1:8" x14ac:dyDescent="0.2">
      <c r="A39" s="14" t="s">
        <v>104</v>
      </c>
      <c r="B39" s="22" t="str">
        <f>'Contratos-Personas por Sectores'!B40</f>
        <v>Empleados de sala de juegos y afines</v>
      </c>
      <c r="C39" s="31">
        <f>'Contratos-Personas por Sectores'!F40</f>
        <v>7</v>
      </c>
      <c r="D39" s="34">
        <f t="shared" si="0"/>
        <v>1.2655939251491593E-3</v>
      </c>
      <c r="E39" s="31">
        <f>'Contratos-Personas por Sectores'!G40</f>
        <v>7</v>
      </c>
      <c r="F39" s="34">
        <f t="shared" si="1"/>
        <v>1.2655939251491593E-3</v>
      </c>
      <c r="G39" s="31">
        <f>'Contratos-Personas por Sectores'!H40</f>
        <v>14</v>
      </c>
      <c r="H39" s="34">
        <f t="shared" si="2"/>
        <v>2.5311878502983186E-3</v>
      </c>
    </row>
    <row r="40" spans="1:8" x14ac:dyDescent="0.2">
      <c r="A40" s="14" t="s">
        <v>105</v>
      </c>
      <c r="B40" s="22" t="str">
        <f>'Contratos-Personas por Sectores'!B41</f>
        <v>Cajeros y taquilleros (excepto bancos)</v>
      </c>
      <c r="C40" s="31">
        <f>'Contratos-Personas por Sectores'!F41</f>
        <v>5</v>
      </c>
      <c r="D40" s="34">
        <f t="shared" si="0"/>
        <v>9.0399566082082806E-4</v>
      </c>
      <c r="E40" s="31">
        <f>'Contratos-Personas por Sectores'!G41</f>
        <v>20</v>
      </c>
      <c r="F40" s="34">
        <f t="shared" si="1"/>
        <v>3.6159826432833123E-3</v>
      </c>
      <c r="G40" s="31">
        <f>'Contratos-Personas por Sectores'!H41</f>
        <v>25</v>
      </c>
      <c r="H40" s="34">
        <f t="shared" si="2"/>
        <v>4.5199783041041403E-3</v>
      </c>
    </row>
    <row r="41" spans="1:8" x14ac:dyDescent="0.2">
      <c r="A41" s="14" t="s">
        <v>106</v>
      </c>
      <c r="B41" s="22" t="str">
        <f>'Contratos-Personas por Sectores'!B42</f>
        <v>Reponedores</v>
      </c>
      <c r="C41" s="31">
        <f>'Contratos-Personas por Sectores'!F42</f>
        <v>14</v>
      </c>
      <c r="D41" s="34">
        <f t="shared" si="0"/>
        <v>2.5311878502983186E-3</v>
      </c>
      <c r="E41" s="31">
        <f>'Contratos-Personas por Sectores'!G42</f>
        <v>15</v>
      </c>
      <c r="F41" s="34">
        <f t="shared" si="1"/>
        <v>2.7119869824624842E-3</v>
      </c>
      <c r="G41" s="31">
        <f>'Contratos-Personas por Sectores'!H42</f>
        <v>29</v>
      </c>
      <c r="H41" s="34">
        <f t="shared" si="2"/>
        <v>5.2431748327608028E-3</v>
      </c>
    </row>
    <row r="42" spans="1:8" ht="25.5" x14ac:dyDescent="0.2">
      <c r="A42" s="14" t="s">
        <v>107</v>
      </c>
      <c r="B42" s="22" t="str">
        <f>'Contratos-Personas por Sectores'!B43</f>
        <v>Operadores de máquinas de lavandería y tintorería</v>
      </c>
      <c r="C42" s="31">
        <f>'Contratos-Personas por Sectores'!F43</f>
        <v>15</v>
      </c>
      <c r="D42" s="34">
        <f t="shared" si="0"/>
        <v>2.7119869824624842E-3</v>
      </c>
      <c r="E42" s="31">
        <f>'Contratos-Personas por Sectores'!G43</f>
        <v>13</v>
      </c>
      <c r="F42" s="34">
        <f t="shared" si="1"/>
        <v>2.350388718134153E-3</v>
      </c>
      <c r="G42" s="31">
        <f>'Contratos-Personas por Sectores'!H43</f>
        <v>28</v>
      </c>
      <c r="H42" s="34">
        <f t="shared" si="2"/>
        <v>5.0623757005966372E-3</v>
      </c>
    </row>
    <row r="43" spans="1:8" x14ac:dyDescent="0.2">
      <c r="A43" s="14" t="s">
        <v>108</v>
      </c>
      <c r="B43" s="22" t="str">
        <f>'Contratos-Personas por Sectores'!B44</f>
        <v>Empleados domésticos</v>
      </c>
      <c r="C43" s="31">
        <f>'Contratos-Personas por Sectores'!F44</f>
        <v>4</v>
      </c>
      <c r="D43" s="34">
        <f t="shared" si="0"/>
        <v>7.2319652865666245E-4</v>
      </c>
      <c r="E43" s="31">
        <f>'Contratos-Personas por Sectores'!G44</f>
        <v>22</v>
      </c>
      <c r="F43" s="34">
        <f t="shared" si="1"/>
        <v>3.9775809076116435E-3</v>
      </c>
      <c r="G43" s="31">
        <f>'Contratos-Personas por Sectores'!H44</f>
        <v>26</v>
      </c>
      <c r="H43" s="34">
        <f t="shared" si="2"/>
        <v>4.7007774362683059E-3</v>
      </c>
    </row>
    <row r="44" spans="1:8" x14ac:dyDescent="0.2">
      <c r="A44" s="14" t="s">
        <v>109</v>
      </c>
      <c r="B44" s="22" t="str">
        <f>'Contratos-Personas por Sectores'!B45</f>
        <v>Peones de la construcción de edificios</v>
      </c>
      <c r="C44" s="31">
        <f>'Contratos-Personas por Sectores'!F45</f>
        <v>25</v>
      </c>
      <c r="D44" s="34">
        <f t="shared" si="0"/>
        <v>4.5199783041041403E-3</v>
      </c>
      <c r="E44" s="31">
        <f>'Contratos-Personas por Sectores'!G45</f>
        <v>0</v>
      </c>
      <c r="F44" s="34">
        <f t="shared" si="1"/>
        <v>0</v>
      </c>
      <c r="G44" s="31">
        <f>'Contratos-Personas por Sectores'!H45</f>
        <v>25</v>
      </c>
      <c r="H44" s="34">
        <f t="shared" si="2"/>
        <v>4.5199783041041403E-3</v>
      </c>
    </row>
    <row r="45" spans="1:8" x14ac:dyDescent="0.2">
      <c r="A45" s="14" t="s">
        <v>110</v>
      </c>
      <c r="B45" s="22" t="str">
        <f>'Contratos-Personas por Sectores'!B46</f>
        <v>Peluqueros</v>
      </c>
      <c r="C45" s="31">
        <f>'Contratos-Personas por Sectores'!F46</f>
        <v>1</v>
      </c>
      <c r="D45" s="34">
        <f t="shared" si="0"/>
        <v>1.8079913216416561E-4</v>
      </c>
      <c r="E45" s="31">
        <f>'Contratos-Personas por Sectores'!G46</f>
        <v>17</v>
      </c>
      <c r="F45" s="34">
        <f t="shared" si="1"/>
        <v>3.0735852467908154E-3</v>
      </c>
      <c r="G45" s="31">
        <f>'Contratos-Personas por Sectores'!H46</f>
        <v>18</v>
      </c>
      <c r="H45" s="34">
        <f t="shared" si="2"/>
        <v>3.254384378954981E-3</v>
      </c>
    </row>
    <row r="46" spans="1:8" x14ac:dyDescent="0.2">
      <c r="A46" s="14" t="s">
        <v>111</v>
      </c>
      <c r="B46" s="22" t="str">
        <f>'Contratos-Personas por Sectores'!B47</f>
        <v>Mozos de equipaje y afines</v>
      </c>
      <c r="C46" s="31">
        <f>'Contratos-Personas por Sectores'!F47</f>
        <v>20</v>
      </c>
      <c r="D46" s="34">
        <f t="shared" si="0"/>
        <v>3.6159826432833123E-3</v>
      </c>
      <c r="E46" s="31">
        <f>'Contratos-Personas por Sectores'!G47</f>
        <v>0</v>
      </c>
      <c r="F46" s="34">
        <f t="shared" si="1"/>
        <v>0</v>
      </c>
      <c r="G46" s="31">
        <f>'Contratos-Personas por Sectores'!H47</f>
        <v>20</v>
      </c>
      <c r="H46" s="34">
        <f t="shared" si="2"/>
        <v>3.6159826432833123E-3</v>
      </c>
    </row>
    <row r="47" spans="1:8" x14ac:dyDescent="0.2">
      <c r="A47" s="14" t="s">
        <v>112</v>
      </c>
      <c r="B47" s="22" t="str">
        <f>'Contratos-Personas por Sectores'!B48</f>
        <v>Médicos de familia</v>
      </c>
      <c r="C47" s="31">
        <f>'Contratos-Personas por Sectores'!F48</f>
        <v>2</v>
      </c>
      <c r="D47" s="34">
        <f t="shared" si="0"/>
        <v>3.6159826432833123E-4</v>
      </c>
      <c r="E47" s="31">
        <f>'Contratos-Personas por Sectores'!G48</f>
        <v>6</v>
      </c>
      <c r="F47" s="34">
        <f t="shared" si="1"/>
        <v>1.0847947929849937E-3</v>
      </c>
      <c r="G47" s="31">
        <f>'Contratos-Personas por Sectores'!H48</f>
        <v>8</v>
      </c>
      <c r="H47" s="34">
        <f t="shared" si="2"/>
        <v>1.4463930573133249E-3</v>
      </c>
    </row>
    <row r="48" spans="1:8" ht="15.75" x14ac:dyDescent="0.25">
      <c r="A48" s="111" t="s">
        <v>5</v>
      </c>
      <c r="B48" s="111"/>
      <c r="C48" s="32">
        <f>SUM(C8:C47)</f>
        <v>3226</v>
      </c>
      <c r="D48" s="33">
        <f t="shared" si="0"/>
        <v>0.58325800036159825</v>
      </c>
      <c r="E48" s="32">
        <f>SUM(E8:E47)</f>
        <v>2305</v>
      </c>
      <c r="F48" s="33">
        <f t="shared" si="1"/>
        <v>0.41674199963840175</v>
      </c>
      <c r="G48" s="32">
        <f>SUM(G8:G47)</f>
        <v>5531</v>
      </c>
      <c r="H48" s="33">
        <f t="shared" si="2"/>
        <v>1</v>
      </c>
    </row>
    <row r="49" spans="2:8" ht="15.75" x14ac:dyDescent="0.25">
      <c r="B49" s="5" t="s">
        <v>157</v>
      </c>
      <c r="C49" s="32">
        <v>3583</v>
      </c>
      <c r="D49" s="33">
        <f>C49/G49</f>
        <v>0.58279115159401429</v>
      </c>
      <c r="E49" s="32">
        <v>2565</v>
      </c>
      <c r="F49" s="33">
        <f>E49/G49</f>
        <v>0.41720884840598571</v>
      </c>
      <c r="G49" s="32">
        <v>6148</v>
      </c>
      <c r="H49" s="33">
        <f>G49/G49</f>
        <v>1</v>
      </c>
    </row>
    <row r="50" spans="2:8" x14ac:dyDescent="0.2">
      <c r="C50" s="24"/>
      <c r="D50" s="24"/>
      <c r="E50" s="24"/>
      <c r="F50" s="24"/>
    </row>
    <row r="51" spans="2:8" x14ac:dyDescent="0.2">
      <c r="C51" s="11"/>
      <c r="D51" s="11"/>
      <c r="E51" s="11"/>
      <c r="F51" s="11"/>
    </row>
    <row r="52" spans="2:8" x14ac:dyDescent="0.2">
      <c r="C52" s="11"/>
      <c r="D52" s="11"/>
      <c r="E52" s="11"/>
      <c r="F52" s="11"/>
    </row>
    <row r="56" spans="2:8" x14ac:dyDescent="0.2">
      <c r="B56" s="65"/>
      <c r="C56" s="65"/>
      <c r="D56" s="65"/>
      <c r="E56" s="65"/>
      <c r="F56" s="65"/>
    </row>
    <row r="57" spans="2:8" x14ac:dyDescent="0.2">
      <c r="B57" s="65"/>
      <c r="C57" s="65"/>
      <c r="D57" s="65"/>
      <c r="E57" s="65"/>
      <c r="F57" s="65"/>
    </row>
    <row r="58" spans="2:8" x14ac:dyDescent="0.2">
      <c r="B58" s="65"/>
      <c r="C58" s="65"/>
      <c r="D58" s="65"/>
      <c r="E58" s="65"/>
      <c r="F58" s="65"/>
    </row>
    <row r="59" spans="2:8" x14ac:dyDescent="0.2">
      <c r="B59" s="65"/>
      <c r="C59" s="65"/>
      <c r="D59" s="65"/>
      <c r="E59" s="65"/>
      <c r="F59" s="65"/>
    </row>
    <row r="60" spans="2:8" x14ac:dyDescent="0.2">
      <c r="B60" s="65"/>
      <c r="C60" s="65"/>
      <c r="D60" s="65"/>
      <c r="E60" s="65"/>
      <c r="F60" s="65"/>
    </row>
    <row r="61" spans="2:8" x14ac:dyDescent="0.2">
      <c r="B61" s="65"/>
      <c r="C61" s="65"/>
      <c r="D61" s="65"/>
      <c r="E61" s="65"/>
      <c r="F61" s="65"/>
    </row>
    <row r="62" spans="2:8" x14ac:dyDescent="0.2">
      <c r="B62" s="65"/>
      <c r="C62" s="65"/>
      <c r="D62" s="65"/>
      <c r="E62" s="65"/>
      <c r="F62" s="65"/>
    </row>
    <row r="63" spans="2:8" x14ac:dyDescent="0.2">
      <c r="B63" s="65"/>
      <c r="C63" s="65"/>
      <c r="D63" s="65"/>
      <c r="E63" s="65"/>
      <c r="F63" s="65"/>
    </row>
    <row r="64" spans="2:8" x14ac:dyDescent="0.2">
      <c r="B64" s="65"/>
      <c r="C64" s="65"/>
      <c r="D64" s="65"/>
      <c r="E64" s="65"/>
      <c r="F64" s="65"/>
    </row>
    <row r="65" spans="2:6" x14ac:dyDescent="0.2">
      <c r="B65" s="65"/>
      <c r="C65" s="65"/>
      <c r="D65" s="65"/>
      <c r="E65" s="65"/>
      <c r="F65" s="65"/>
    </row>
    <row r="66" spans="2:6" x14ac:dyDescent="0.2">
      <c r="B66" s="65"/>
      <c r="C66" s="65"/>
      <c r="D66" s="65"/>
      <c r="E66" s="65"/>
      <c r="F66" s="65"/>
    </row>
    <row r="67" spans="2:6" x14ac:dyDescent="0.2">
      <c r="B67" s="65"/>
      <c r="C67" s="65"/>
      <c r="D67" s="65"/>
      <c r="E67" s="65"/>
      <c r="F67" s="65"/>
    </row>
    <row r="68" spans="2:6" x14ac:dyDescent="0.2">
      <c r="B68" s="65"/>
      <c r="C68" s="65"/>
      <c r="D68" s="65"/>
      <c r="E68" s="65"/>
      <c r="F68" s="65"/>
    </row>
    <row r="69" spans="2:6" x14ac:dyDescent="0.2">
      <c r="B69" s="65"/>
      <c r="C69" s="65"/>
      <c r="D69" s="65"/>
      <c r="E69" s="65"/>
      <c r="F69" s="65"/>
    </row>
    <row r="70" spans="2:6" x14ac:dyDescent="0.2">
      <c r="B70" s="65"/>
      <c r="C70" s="65"/>
      <c r="D70" s="65"/>
      <c r="E70" s="65"/>
      <c r="F70" s="65"/>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ColWidth="11.42578125"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97" t="s">
        <v>275</v>
      </c>
      <c r="B3" s="97"/>
      <c r="C3" s="97"/>
      <c r="D3" s="97"/>
      <c r="E3" s="97"/>
      <c r="F3" s="97"/>
      <c r="G3" s="97"/>
      <c r="H3" s="97"/>
    </row>
    <row r="4" spans="1:10" ht="15.75" x14ac:dyDescent="0.25">
      <c r="A4" s="12"/>
    </row>
    <row r="5" spans="1:10" ht="15.75" x14ac:dyDescent="0.25">
      <c r="A5" s="12"/>
    </row>
    <row r="7" spans="1:10" x14ac:dyDescent="0.2">
      <c r="A7" s="105" t="s">
        <v>221</v>
      </c>
      <c r="B7" s="105"/>
      <c r="C7" s="105"/>
      <c r="D7" s="105"/>
      <c r="E7" s="105"/>
      <c r="F7" s="105"/>
      <c r="G7" s="105"/>
      <c r="H7" s="105"/>
      <c r="I7" s="105"/>
      <c r="J7" s="105"/>
    </row>
    <row r="8" spans="1:10" s="13" customFormat="1" ht="25.5" x14ac:dyDescent="0.25">
      <c r="A8" s="60" t="s">
        <v>177</v>
      </c>
      <c r="B8" s="55" t="s">
        <v>125</v>
      </c>
      <c r="C8" s="55" t="s">
        <v>126</v>
      </c>
      <c r="D8" s="55" t="s">
        <v>127</v>
      </c>
      <c r="E8" s="55" t="s">
        <v>128</v>
      </c>
      <c r="F8" s="55" t="s">
        <v>129</v>
      </c>
      <c r="G8" s="55" t="s">
        <v>130</v>
      </c>
      <c r="H8" s="55" t="s">
        <v>213</v>
      </c>
      <c r="I8" s="55" t="s">
        <v>219</v>
      </c>
      <c r="J8" s="55" t="s">
        <v>120</v>
      </c>
    </row>
    <row r="9" spans="1:10" x14ac:dyDescent="0.2">
      <c r="A9" s="56" t="s">
        <v>121</v>
      </c>
      <c r="B9" s="84">
        <v>314</v>
      </c>
      <c r="C9" s="84">
        <v>833</v>
      </c>
      <c r="D9" s="84">
        <v>1726</v>
      </c>
      <c r="E9" s="84">
        <v>312</v>
      </c>
      <c r="F9" s="84">
        <v>59</v>
      </c>
      <c r="G9" s="84">
        <v>27</v>
      </c>
      <c r="H9" s="84">
        <v>72</v>
      </c>
      <c r="I9" s="84">
        <v>35</v>
      </c>
      <c r="J9" s="58">
        <f t="shared" ref="J9:J14" si="0">SUM(B9:I9)</f>
        <v>3378</v>
      </c>
    </row>
    <row r="10" spans="1:10" x14ac:dyDescent="0.2">
      <c r="A10" s="56" t="s">
        <v>122</v>
      </c>
      <c r="B10" s="84">
        <v>14</v>
      </c>
      <c r="C10" s="84">
        <v>85</v>
      </c>
      <c r="D10" s="84">
        <v>248</v>
      </c>
      <c r="E10" s="84">
        <v>95</v>
      </c>
      <c r="F10" s="84">
        <v>12</v>
      </c>
      <c r="G10" s="84">
        <v>8</v>
      </c>
      <c r="H10" s="84">
        <v>13</v>
      </c>
      <c r="I10" s="84">
        <v>17</v>
      </c>
      <c r="J10" s="80">
        <f t="shared" si="0"/>
        <v>492</v>
      </c>
    </row>
    <row r="11" spans="1:10" x14ac:dyDescent="0.2">
      <c r="A11" s="56" t="s">
        <v>123</v>
      </c>
      <c r="B11" s="84">
        <v>10</v>
      </c>
      <c r="C11" s="84">
        <v>43</v>
      </c>
      <c r="D11" s="84">
        <v>53</v>
      </c>
      <c r="E11" s="84">
        <v>35</v>
      </c>
      <c r="F11" s="84">
        <v>11</v>
      </c>
      <c r="G11" s="84">
        <v>9</v>
      </c>
      <c r="H11" s="84">
        <v>7</v>
      </c>
      <c r="I11" s="84">
        <v>7</v>
      </c>
      <c r="J11" s="80">
        <f t="shared" si="0"/>
        <v>175</v>
      </c>
    </row>
    <row r="12" spans="1:10" x14ac:dyDescent="0.2">
      <c r="A12" s="56" t="s">
        <v>124</v>
      </c>
      <c r="B12" s="84">
        <v>3</v>
      </c>
      <c r="C12" s="84">
        <v>33</v>
      </c>
      <c r="D12" s="84">
        <v>56</v>
      </c>
      <c r="E12" s="84">
        <v>15</v>
      </c>
      <c r="F12" s="84">
        <v>11</v>
      </c>
      <c r="G12" s="84">
        <v>3</v>
      </c>
      <c r="H12" s="84">
        <v>9</v>
      </c>
      <c r="I12" s="84">
        <v>2</v>
      </c>
      <c r="J12" s="80">
        <f t="shared" si="0"/>
        <v>132</v>
      </c>
    </row>
    <row r="13" spans="1:10" x14ac:dyDescent="0.2">
      <c r="A13" s="56" t="s">
        <v>209</v>
      </c>
      <c r="B13" s="84">
        <v>0</v>
      </c>
      <c r="C13" s="84">
        <v>3</v>
      </c>
      <c r="D13" s="84">
        <v>2</v>
      </c>
      <c r="E13" s="84">
        <v>0</v>
      </c>
      <c r="F13" s="84">
        <v>2</v>
      </c>
      <c r="G13" s="84">
        <v>0</v>
      </c>
      <c r="H13" s="84">
        <v>1</v>
      </c>
      <c r="I13" s="84">
        <v>2</v>
      </c>
      <c r="J13" s="80">
        <f t="shared" si="0"/>
        <v>10</v>
      </c>
    </row>
    <row r="14" spans="1:10" ht="27.75" customHeight="1" x14ac:dyDescent="0.2">
      <c r="A14" s="56" t="s">
        <v>210</v>
      </c>
      <c r="B14" s="88">
        <v>239</v>
      </c>
      <c r="C14" s="88">
        <v>685</v>
      </c>
      <c r="D14" s="88">
        <v>1098</v>
      </c>
      <c r="E14" s="88">
        <v>163</v>
      </c>
      <c r="F14" s="88">
        <v>42</v>
      </c>
      <c r="G14" s="88">
        <v>25</v>
      </c>
      <c r="H14" s="88">
        <v>69</v>
      </c>
      <c r="I14" s="88">
        <v>47</v>
      </c>
      <c r="J14" s="31">
        <f t="shared" si="0"/>
        <v>2368</v>
      </c>
    </row>
    <row r="15" spans="1:10" ht="15.75" x14ac:dyDescent="0.25">
      <c r="A15" s="57" t="s">
        <v>5</v>
      </c>
      <c r="B15" s="59">
        <f>SUM(B9:B14)</f>
        <v>580</v>
      </c>
      <c r="C15" s="59">
        <f t="shared" ref="C15:J15" si="1">SUM(C9:C14)</f>
        <v>1682</v>
      </c>
      <c r="D15" s="59">
        <f t="shared" si="1"/>
        <v>3183</v>
      </c>
      <c r="E15" s="59">
        <f t="shared" si="1"/>
        <v>620</v>
      </c>
      <c r="F15" s="59">
        <f t="shared" si="1"/>
        <v>137</v>
      </c>
      <c r="G15" s="59">
        <f t="shared" si="1"/>
        <v>72</v>
      </c>
      <c r="H15" s="59">
        <f t="shared" si="1"/>
        <v>171</v>
      </c>
      <c r="I15" s="59">
        <f t="shared" si="1"/>
        <v>110</v>
      </c>
      <c r="J15" s="59">
        <f t="shared" si="1"/>
        <v>6555</v>
      </c>
    </row>
    <row r="40" spans="2:7" x14ac:dyDescent="0.2">
      <c r="B40" s="93" t="s">
        <v>276</v>
      </c>
      <c r="C40" s="93"/>
      <c r="D40" s="93"/>
      <c r="E40" s="93"/>
      <c r="F40" s="93"/>
      <c r="G40" s="93"/>
    </row>
    <row r="41" spans="2:7" x14ac:dyDescent="0.2">
      <c r="B41" s="93"/>
      <c r="C41" s="93"/>
      <c r="D41" s="93"/>
      <c r="E41" s="93"/>
      <c r="F41" s="93"/>
      <c r="G41" s="93"/>
    </row>
    <row r="42" spans="2:7" x14ac:dyDescent="0.2">
      <c r="B42" s="93"/>
      <c r="C42" s="93"/>
      <c r="D42" s="93"/>
      <c r="E42" s="93"/>
      <c r="F42" s="93"/>
      <c r="G42" s="93"/>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ColWidth="11.42578125"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1" t="s">
        <v>277</v>
      </c>
      <c r="B3" s="91"/>
      <c r="C3" s="91"/>
      <c r="D3" s="91"/>
      <c r="E3" s="91"/>
      <c r="F3" s="91"/>
      <c r="G3" s="91"/>
      <c r="H3" s="77"/>
      <c r="I3" s="76"/>
      <c r="J3" s="62"/>
      <c r="K3" s="62"/>
      <c r="L3" s="62"/>
      <c r="M3" s="62"/>
      <c r="N3" s="62"/>
      <c r="O3" s="62"/>
      <c r="P3" s="62"/>
      <c r="Q3" s="62"/>
      <c r="R3" s="62"/>
      <c r="S3" s="62"/>
      <c r="T3" s="62"/>
    </row>
    <row r="4" spans="1:20" ht="15.75" customHeight="1" x14ac:dyDescent="0.25">
      <c r="A4" s="91"/>
      <c r="B4" s="91"/>
      <c r="C4" s="91"/>
      <c r="D4" s="91"/>
      <c r="E4" s="91"/>
      <c r="F4" s="91"/>
      <c r="G4" s="91"/>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05" t="s">
        <v>221</v>
      </c>
      <c r="B6" s="105"/>
      <c r="C6" s="105"/>
      <c r="D6" s="105"/>
      <c r="E6" s="105"/>
      <c r="F6" s="105"/>
      <c r="G6" s="105"/>
      <c r="H6" s="105"/>
      <c r="I6" s="105"/>
      <c r="J6" s="105"/>
      <c r="K6" s="62"/>
      <c r="L6" s="112" t="s">
        <v>141</v>
      </c>
      <c r="M6" s="112"/>
      <c r="N6" s="112"/>
      <c r="O6" s="112"/>
      <c r="P6" s="112"/>
      <c r="Q6" s="112"/>
      <c r="R6" s="112"/>
      <c r="S6" s="112"/>
      <c r="T6" s="112"/>
    </row>
    <row r="7" spans="1:20" ht="25.5" x14ac:dyDescent="0.25">
      <c r="A7" s="64" t="s">
        <v>178</v>
      </c>
      <c r="B7" s="64" t="s">
        <v>181</v>
      </c>
      <c r="C7" s="74"/>
      <c r="D7" s="68" t="s">
        <v>131</v>
      </c>
      <c r="E7" s="68" t="s">
        <v>133</v>
      </c>
      <c r="F7" s="68" t="s">
        <v>132</v>
      </c>
      <c r="G7" s="68" t="s">
        <v>134</v>
      </c>
      <c r="H7" s="68" t="s">
        <v>211</v>
      </c>
      <c r="I7" s="67" t="s">
        <v>210</v>
      </c>
      <c r="J7" s="68" t="s">
        <v>7</v>
      </c>
      <c r="K7" s="62"/>
      <c r="L7" s="64" t="s">
        <v>178</v>
      </c>
      <c r="M7" s="64" t="s">
        <v>181</v>
      </c>
      <c r="N7" s="68" t="s">
        <v>131</v>
      </c>
      <c r="O7" s="68" t="s">
        <v>132</v>
      </c>
      <c r="P7" s="68" t="s">
        <v>133</v>
      </c>
      <c r="Q7" s="68" t="s">
        <v>134</v>
      </c>
      <c r="R7" s="68" t="s">
        <v>211</v>
      </c>
      <c r="S7" s="67" t="s">
        <v>210</v>
      </c>
      <c r="T7" s="68" t="s">
        <v>7</v>
      </c>
    </row>
    <row r="8" spans="1:20" ht="15" x14ac:dyDescent="0.25">
      <c r="A8" s="99" t="s">
        <v>41</v>
      </c>
      <c r="B8" s="99" t="s">
        <v>174</v>
      </c>
      <c r="C8" s="69" t="s">
        <v>118</v>
      </c>
      <c r="D8" s="21">
        <v>92</v>
      </c>
      <c r="E8" s="21">
        <v>3</v>
      </c>
      <c r="F8" s="21"/>
      <c r="G8" s="21">
        <v>1</v>
      </c>
      <c r="H8" s="21"/>
      <c r="I8" s="21">
        <v>40</v>
      </c>
      <c r="J8" s="72">
        <f>SUM(D8:I8)</f>
        <v>136</v>
      </c>
      <c r="K8" s="62"/>
      <c r="L8" s="99" t="s">
        <v>41</v>
      </c>
      <c r="M8" s="63" t="s">
        <v>160</v>
      </c>
      <c r="N8" s="72">
        <f t="shared" ref="N8:S8" si="0">D9</f>
        <v>69</v>
      </c>
      <c r="O8" s="79">
        <f t="shared" si="0"/>
        <v>3</v>
      </c>
      <c r="P8" s="79">
        <f t="shared" si="0"/>
        <v>0</v>
      </c>
      <c r="Q8" s="79">
        <f t="shared" si="0"/>
        <v>1</v>
      </c>
      <c r="R8" s="79">
        <f t="shared" si="0"/>
        <v>0</v>
      </c>
      <c r="S8" s="79">
        <f t="shared" si="0"/>
        <v>40</v>
      </c>
      <c r="T8" s="72">
        <f>SUM(N8:S8)</f>
        <v>113</v>
      </c>
    </row>
    <row r="9" spans="1:20" ht="15" x14ac:dyDescent="0.25">
      <c r="A9" s="99"/>
      <c r="B9" s="99"/>
      <c r="C9" s="69" t="s">
        <v>135</v>
      </c>
      <c r="D9" s="21">
        <v>69</v>
      </c>
      <c r="E9" s="21">
        <v>3</v>
      </c>
      <c r="F9" s="21"/>
      <c r="G9" s="21">
        <v>1</v>
      </c>
      <c r="H9" s="21"/>
      <c r="I9" s="21">
        <v>40</v>
      </c>
      <c r="J9" s="72">
        <f t="shared" ref="J9:J66" si="1">SUM(D9:I9)</f>
        <v>113</v>
      </c>
      <c r="K9" s="62"/>
      <c r="L9" s="99"/>
      <c r="M9" s="63" t="s">
        <v>3</v>
      </c>
      <c r="N9" s="72">
        <f t="shared" ref="N9:S9" si="2">D12</f>
        <v>38</v>
      </c>
      <c r="O9" s="79">
        <f t="shared" si="2"/>
        <v>8</v>
      </c>
      <c r="P9" s="79">
        <f t="shared" si="2"/>
        <v>1</v>
      </c>
      <c r="Q9" s="79">
        <f t="shared" si="2"/>
        <v>0</v>
      </c>
      <c r="R9" s="79">
        <f t="shared" si="2"/>
        <v>0</v>
      </c>
      <c r="S9" s="79">
        <f t="shared" si="2"/>
        <v>24</v>
      </c>
      <c r="T9" s="72">
        <f t="shared" ref="T9:T28" si="3">SUM(N9:S9)</f>
        <v>71</v>
      </c>
    </row>
    <row r="10" spans="1:20" ht="15" x14ac:dyDescent="0.25">
      <c r="A10" s="99"/>
      <c r="B10" s="99"/>
      <c r="C10" s="70" t="s">
        <v>119</v>
      </c>
      <c r="D10" s="73">
        <f>D8-D9</f>
        <v>23</v>
      </c>
      <c r="E10" s="73">
        <f t="shared" ref="E10:J10" si="4">E8-E9</f>
        <v>0</v>
      </c>
      <c r="F10" s="73">
        <f t="shared" si="4"/>
        <v>0</v>
      </c>
      <c r="G10" s="73">
        <f t="shared" si="4"/>
        <v>0</v>
      </c>
      <c r="H10" s="73">
        <f t="shared" si="4"/>
        <v>0</v>
      </c>
      <c r="I10" s="73">
        <f t="shared" si="4"/>
        <v>0</v>
      </c>
      <c r="J10" s="73">
        <f t="shared" si="4"/>
        <v>23</v>
      </c>
      <c r="K10" s="62"/>
      <c r="L10" s="99" t="s">
        <v>138</v>
      </c>
      <c r="M10" s="63" t="s">
        <v>160</v>
      </c>
      <c r="N10" s="72">
        <f t="shared" ref="N10:S10" si="5">D15</f>
        <v>279</v>
      </c>
      <c r="O10" s="79">
        <f t="shared" si="5"/>
        <v>17</v>
      </c>
      <c r="P10" s="79">
        <f t="shared" si="5"/>
        <v>15</v>
      </c>
      <c r="Q10" s="79">
        <f t="shared" si="5"/>
        <v>13</v>
      </c>
      <c r="R10" s="79">
        <f t="shared" si="5"/>
        <v>0</v>
      </c>
      <c r="S10" s="79">
        <f t="shared" si="5"/>
        <v>201</v>
      </c>
      <c r="T10" s="72">
        <f t="shared" si="3"/>
        <v>525</v>
      </c>
    </row>
    <row r="11" spans="1:20" ht="15" x14ac:dyDescent="0.25">
      <c r="A11" s="99"/>
      <c r="B11" s="99" t="s">
        <v>136</v>
      </c>
      <c r="C11" s="69" t="s">
        <v>118</v>
      </c>
      <c r="D11" s="21">
        <v>60</v>
      </c>
      <c r="E11" s="21">
        <v>8</v>
      </c>
      <c r="F11" s="21">
        <v>1</v>
      </c>
      <c r="G11" s="21"/>
      <c r="H11" s="21"/>
      <c r="I11" s="21">
        <v>29</v>
      </c>
      <c r="J11" s="72">
        <f t="shared" si="1"/>
        <v>98</v>
      </c>
      <c r="K11" s="62"/>
      <c r="L11" s="99"/>
      <c r="M11" s="63" t="s">
        <v>3</v>
      </c>
      <c r="N11" s="72">
        <f t="shared" ref="N11:S11" si="6">D18</f>
        <v>195</v>
      </c>
      <c r="O11" s="79">
        <f t="shared" si="6"/>
        <v>53</v>
      </c>
      <c r="P11" s="79">
        <f t="shared" si="6"/>
        <v>21</v>
      </c>
      <c r="Q11" s="79">
        <f t="shared" si="6"/>
        <v>12</v>
      </c>
      <c r="R11" s="79">
        <f t="shared" si="6"/>
        <v>0</v>
      </c>
      <c r="S11" s="79">
        <f t="shared" si="6"/>
        <v>151</v>
      </c>
      <c r="T11" s="72">
        <f t="shared" si="3"/>
        <v>432</v>
      </c>
    </row>
    <row r="12" spans="1:20" ht="15" x14ac:dyDescent="0.25">
      <c r="A12" s="99"/>
      <c r="B12" s="99"/>
      <c r="C12" s="71" t="s">
        <v>135</v>
      </c>
      <c r="D12" s="21">
        <v>38</v>
      </c>
      <c r="E12" s="21">
        <v>8</v>
      </c>
      <c r="F12" s="21">
        <v>1</v>
      </c>
      <c r="G12" s="21"/>
      <c r="H12" s="21"/>
      <c r="I12" s="21">
        <v>24</v>
      </c>
      <c r="J12" s="72">
        <f t="shared" si="1"/>
        <v>71</v>
      </c>
      <c r="K12" s="62"/>
      <c r="L12" s="99" t="s">
        <v>43</v>
      </c>
      <c r="M12" s="63" t="s">
        <v>160</v>
      </c>
      <c r="N12" s="72">
        <f t="shared" ref="N12:S12" si="7">D21</f>
        <v>348</v>
      </c>
      <c r="O12" s="79">
        <f t="shared" si="7"/>
        <v>35</v>
      </c>
      <c r="P12" s="79">
        <f t="shared" si="7"/>
        <v>15</v>
      </c>
      <c r="Q12" s="79">
        <f t="shared" si="7"/>
        <v>14</v>
      </c>
      <c r="R12" s="79">
        <f t="shared" si="7"/>
        <v>1</v>
      </c>
      <c r="S12" s="79">
        <f t="shared" si="7"/>
        <v>215</v>
      </c>
      <c r="T12" s="72">
        <f t="shared" si="3"/>
        <v>628</v>
      </c>
    </row>
    <row r="13" spans="1:20" ht="15" x14ac:dyDescent="0.25">
      <c r="A13" s="99"/>
      <c r="B13" s="99"/>
      <c r="C13" s="70" t="s">
        <v>119</v>
      </c>
      <c r="D13" s="73">
        <f t="shared" ref="D13:J13" si="8">D11-D12</f>
        <v>22</v>
      </c>
      <c r="E13" s="73">
        <f t="shared" si="8"/>
        <v>0</v>
      </c>
      <c r="F13" s="73">
        <f t="shared" si="8"/>
        <v>0</v>
      </c>
      <c r="G13" s="73">
        <f t="shared" si="8"/>
        <v>0</v>
      </c>
      <c r="H13" s="73">
        <f t="shared" si="8"/>
        <v>0</v>
      </c>
      <c r="I13" s="73">
        <f t="shared" si="8"/>
        <v>5</v>
      </c>
      <c r="J13" s="73">
        <f t="shared" si="8"/>
        <v>27</v>
      </c>
      <c r="K13" s="62"/>
      <c r="L13" s="99"/>
      <c r="M13" s="63" t="s">
        <v>3</v>
      </c>
      <c r="N13" s="72">
        <f t="shared" ref="N13:S13" si="9">D24</f>
        <v>251</v>
      </c>
      <c r="O13" s="79">
        <f t="shared" si="9"/>
        <v>66</v>
      </c>
      <c r="P13" s="79">
        <f t="shared" si="9"/>
        <v>29</v>
      </c>
      <c r="Q13" s="79">
        <f t="shared" si="9"/>
        <v>12</v>
      </c>
      <c r="R13" s="79">
        <f t="shared" si="9"/>
        <v>1</v>
      </c>
      <c r="S13" s="79">
        <f t="shared" si="9"/>
        <v>171</v>
      </c>
      <c r="T13" s="72">
        <f t="shared" si="3"/>
        <v>530</v>
      </c>
    </row>
    <row r="14" spans="1:20" ht="15" x14ac:dyDescent="0.25">
      <c r="A14" s="99" t="s">
        <v>42</v>
      </c>
      <c r="B14" s="99" t="s">
        <v>174</v>
      </c>
      <c r="C14" s="69" t="s">
        <v>118</v>
      </c>
      <c r="D14" s="21">
        <v>395</v>
      </c>
      <c r="E14" s="21">
        <v>17</v>
      </c>
      <c r="F14" s="21">
        <v>15</v>
      </c>
      <c r="G14" s="21">
        <v>13</v>
      </c>
      <c r="H14" s="21"/>
      <c r="I14" s="21">
        <v>235</v>
      </c>
      <c r="J14" s="72">
        <f t="shared" si="1"/>
        <v>675</v>
      </c>
      <c r="K14" s="62"/>
      <c r="L14" s="99" t="s">
        <v>44</v>
      </c>
      <c r="M14" s="63" t="s">
        <v>160</v>
      </c>
      <c r="N14" s="72">
        <f t="shared" ref="N14:S14" si="10">D27</f>
        <v>248</v>
      </c>
      <c r="O14" s="79">
        <f t="shared" si="10"/>
        <v>38</v>
      </c>
      <c r="P14" s="79">
        <f t="shared" si="10"/>
        <v>19</v>
      </c>
      <c r="Q14" s="79">
        <f t="shared" si="10"/>
        <v>7</v>
      </c>
      <c r="R14" s="79">
        <f t="shared" si="10"/>
        <v>1</v>
      </c>
      <c r="S14" s="79">
        <f t="shared" si="10"/>
        <v>210</v>
      </c>
      <c r="T14" s="72">
        <f t="shared" si="3"/>
        <v>523</v>
      </c>
    </row>
    <row r="15" spans="1:20" ht="15" x14ac:dyDescent="0.25">
      <c r="A15" s="99"/>
      <c r="B15" s="99"/>
      <c r="C15" s="71" t="s">
        <v>135</v>
      </c>
      <c r="D15" s="21">
        <v>279</v>
      </c>
      <c r="E15" s="21">
        <v>17</v>
      </c>
      <c r="F15" s="21">
        <v>15</v>
      </c>
      <c r="G15" s="21">
        <v>13</v>
      </c>
      <c r="H15" s="21"/>
      <c r="I15" s="21">
        <v>201</v>
      </c>
      <c r="J15" s="72">
        <f t="shared" si="1"/>
        <v>525</v>
      </c>
      <c r="K15" s="62"/>
      <c r="L15" s="99"/>
      <c r="M15" s="63" t="s">
        <v>3</v>
      </c>
      <c r="N15" s="72">
        <f t="shared" ref="N15:S15" si="11">D30</f>
        <v>186</v>
      </c>
      <c r="O15" s="79">
        <f t="shared" si="11"/>
        <v>42</v>
      </c>
      <c r="P15" s="79">
        <f t="shared" si="11"/>
        <v>13</v>
      </c>
      <c r="Q15" s="79">
        <f t="shared" si="11"/>
        <v>14</v>
      </c>
      <c r="R15" s="79">
        <f t="shared" si="11"/>
        <v>1</v>
      </c>
      <c r="S15" s="79">
        <f t="shared" si="11"/>
        <v>127</v>
      </c>
      <c r="T15" s="72">
        <f t="shared" si="3"/>
        <v>383</v>
      </c>
    </row>
    <row r="16" spans="1:20" ht="15" x14ac:dyDescent="0.25">
      <c r="A16" s="99"/>
      <c r="B16" s="99"/>
      <c r="C16" s="70" t="s">
        <v>119</v>
      </c>
      <c r="D16" s="73">
        <f t="shared" ref="D16:J16" si="12">D14-D15</f>
        <v>116</v>
      </c>
      <c r="E16" s="73">
        <f t="shared" si="12"/>
        <v>0</v>
      </c>
      <c r="F16" s="73">
        <f t="shared" si="12"/>
        <v>0</v>
      </c>
      <c r="G16" s="73">
        <f t="shared" si="12"/>
        <v>0</v>
      </c>
      <c r="H16" s="73">
        <f t="shared" si="12"/>
        <v>0</v>
      </c>
      <c r="I16" s="73">
        <f t="shared" si="12"/>
        <v>34</v>
      </c>
      <c r="J16" s="73">
        <f t="shared" si="12"/>
        <v>150</v>
      </c>
      <c r="K16" s="62"/>
      <c r="L16" s="99" t="s">
        <v>139</v>
      </c>
      <c r="M16" s="63" t="s">
        <v>160</v>
      </c>
      <c r="N16" s="72">
        <f t="shared" ref="N16:S16" si="13">D33</f>
        <v>245</v>
      </c>
      <c r="O16" s="79">
        <f t="shared" si="13"/>
        <v>27</v>
      </c>
      <c r="P16" s="79">
        <f t="shared" si="13"/>
        <v>14</v>
      </c>
      <c r="Q16" s="79">
        <f t="shared" si="13"/>
        <v>6</v>
      </c>
      <c r="R16" s="79">
        <f t="shared" si="13"/>
        <v>1</v>
      </c>
      <c r="S16" s="79">
        <f t="shared" si="13"/>
        <v>197</v>
      </c>
      <c r="T16" s="72">
        <f t="shared" si="3"/>
        <v>490</v>
      </c>
    </row>
    <row r="17" spans="1:20" ht="15" x14ac:dyDescent="0.25">
      <c r="A17" s="99"/>
      <c r="B17" s="99" t="s">
        <v>136</v>
      </c>
      <c r="C17" s="69" t="s">
        <v>118</v>
      </c>
      <c r="D17" s="21">
        <v>297</v>
      </c>
      <c r="E17" s="21">
        <v>53</v>
      </c>
      <c r="F17" s="21">
        <v>22</v>
      </c>
      <c r="G17" s="21">
        <v>12</v>
      </c>
      <c r="H17" s="21"/>
      <c r="I17" s="21">
        <v>169</v>
      </c>
      <c r="J17" s="72">
        <f t="shared" si="1"/>
        <v>553</v>
      </c>
      <c r="K17" s="62"/>
      <c r="L17" s="99"/>
      <c r="M17" s="63" t="s">
        <v>3</v>
      </c>
      <c r="N17" s="72">
        <f t="shared" ref="N17:S17" si="14">D36</f>
        <v>157</v>
      </c>
      <c r="O17" s="79">
        <f t="shared" si="14"/>
        <v>42</v>
      </c>
      <c r="P17" s="79">
        <f t="shared" si="14"/>
        <v>10</v>
      </c>
      <c r="Q17" s="79">
        <f t="shared" si="14"/>
        <v>8</v>
      </c>
      <c r="R17" s="79">
        <f t="shared" si="14"/>
        <v>0</v>
      </c>
      <c r="S17" s="79">
        <f t="shared" si="14"/>
        <v>118</v>
      </c>
      <c r="T17" s="72">
        <f t="shared" si="3"/>
        <v>335</v>
      </c>
    </row>
    <row r="18" spans="1:20" ht="15" x14ac:dyDescent="0.25">
      <c r="A18" s="99"/>
      <c r="B18" s="99"/>
      <c r="C18" s="71" t="s">
        <v>135</v>
      </c>
      <c r="D18" s="21">
        <v>195</v>
      </c>
      <c r="E18" s="21">
        <v>53</v>
      </c>
      <c r="F18" s="21">
        <v>21</v>
      </c>
      <c r="G18" s="21">
        <v>12</v>
      </c>
      <c r="H18" s="21"/>
      <c r="I18" s="21">
        <v>151</v>
      </c>
      <c r="J18" s="72">
        <f t="shared" si="1"/>
        <v>432</v>
      </c>
      <c r="K18" s="62"/>
      <c r="L18" s="99" t="s">
        <v>140</v>
      </c>
      <c r="M18" s="63" t="s">
        <v>160</v>
      </c>
      <c r="N18" s="72">
        <f t="shared" ref="N18:S18" si="15">D39</f>
        <v>194</v>
      </c>
      <c r="O18" s="79">
        <f t="shared" si="15"/>
        <v>16</v>
      </c>
      <c r="P18" s="79">
        <f t="shared" si="15"/>
        <v>11</v>
      </c>
      <c r="Q18" s="79">
        <f t="shared" si="15"/>
        <v>7</v>
      </c>
      <c r="R18" s="79">
        <f t="shared" si="15"/>
        <v>0</v>
      </c>
      <c r="S18" s="79">
        <f t="shared" si="15"/>
        <v>190</v>
      </c>
      <c r="T18" s="72">
        <f t="shared" si="3"/>
        <v>418</v>
      </c>
    </row>
    <row r="19" spans="1:20" ht="15" x14ac:dyDescent="0.25">
      <c r="A19" s="99"/>
      <c r="B19" s="99"/>
      <c r="C19" s="70" t="s">
        <v>119</v>
      </c>
      <c r="D19" s="73">
        <f t="shared" ref="D19:J19" si="16">D17-D18</f>
        <v>102</v>
      </c>
      <c r="E19" s="73">
        <f t="shared" si="16"/>
        <v>0</v>
      </c>
      <c r="F19" s="73">
        <f t="shared" si="16"/>
        <v>1</v>
      </c>
      <c r="G19" s="73">
        <f t="shared" si="16"/>
        <v>0</v>
      </c>
      <c r="H19" s="73">
        <f t="shared" si="16"/>
        <v>0</v>
      </c>
      <c r="I19" s="73">
        <f t="shared" si="16"/>
        <v>18</v>
      </c>
      <c r="J19" s="73">
        <f t="shared" si="16"/>
        <v>121</v>
      </c>
      <c r="K19" s="62"/>
      <c r="L19" s="99"/>
      <c r="M19" s="63" t="s">
        <v>3</v>
      </c>
      <c r="N19" s="72">
        <f t="shared" ref="N19:S19" si="17">D42</f>
        <v>192</v>
      </c>
      <c r="O19" s="79">
        <f t="shared" si="17"/>
        <v>32</v>
      </c>
      <c r="P19" s="79">
        <f t="shared" si="17"/>
        <v>5</v>
      </c>
      <c r="Q19" s="79">
        <f t="shared" si="17"/>
        <v>5</v>
      </c>
      <c r="R19" s="79">
        <f t="shared" si="17"/>
        <v>0</v>
      </c>
      <c r="S19" s="79">
        <f t="shared" si="17"/>
        <v>86</v>
      </c>
      <c r="T19" s="72">
        <f t="shared" si="3"/>
        <v>320</v>
      </c>
    </row>
    <row r="20" spans="1:20" ht="15" x14ac:dyDescent="0.25">
      <c r="A20" s="99" t="s">
        <v>137</v>
      </c>
      <c r="B20" s="99" t="s">
        <v>174</v>
      </c>
      <c r="C20" s="69" t="s">
        <v>118</v>
      </c>
      <c r="D20" s="21">
        <v>505</v>
      </c>
      <c r="E20" s="21">
        <v>35</v>
      </c>
      <c r="F20" s="21">
        <v>15</v>
      </c>
      <c r="G20" s="21">
        <v>14</v>
      </c>
      <c r="H20" s="21">
        <v>1</v>
      </c>
      <c r="I20" s="21">
        <v>241</v>
      </c>
      <c r="J20" s="72">
        <f t="shared" si="1"/>
        <v>811</v>
      </c>
      <c r="K20" s="62"/>
      <c r="L20" s="99" t="s">
        <v>47</v>
      </c>
      <c r="M20" s="63" t="s">
        <v>160</v>
      </c>
      <c r="N20" s="72">
        <f t="shared" ref="N20:S20" si="18">D45</f>
        <v>187</v>
      </c>
      <c r="O20" s="79">
        <f t="shared" si="18"/>
        <v>22</v>
      </c>
      <c r="P20" s="79">
        <f t="shared" si="18"/>
        <v>9</v>
      </c>
      <c r="Q20" s="79">
        <f t="shared" si="18"/>
        <v>7</v>
      </c>
      <c r="R20" s="79">
        <f t="shared" si="18"/>
        <v>0</v>
      </c>
      <c r="S20" s="79">
        <f t="shared" si="18"/>
        <v>170</v>
      </c>
      <c r="T20" s="72">
        <f t="shared" si="3"/>
        <v>395</v>
      </c>
    </row>
    <row r="21" spans="1:20" ht="15" x14ac:dyDescent="0.25">
      <c r="A21" s="99"/>
      <c r="B21" s="99"/>
      <c r="C21" s="71" t="s">
        <v>135</v>
      </c>
      <c r="D21" s="21">
        <v>348</v>
      </c>
      <c r="E21" s="21">
        <v>35</v>
      </c>
      <c r="F21" s="21">
        <v>15</v>
      </c>
      <c r="G21" s="21">
        <v>14</v>
      </c>
      <c r="H21" s="21">
        <v>1</v>
      </c>
      <c r="I21" s="21">
        <v>215</v>
      </c>
      <c r="J21" s="72">
        <f t="shared" si="1"/>
        <v>628</v>
      </c>
      <c r="K21" s="62"/>
      <c r="L21" s="99"/>
      <c r="M21" s="63" t="s">
        <v>3</v>
      </c>
      <c r="N21" s="72">
        <f t="shared" ref="N21:S21" si="19">D48</f>
        <v>152</v>
      </c>
      <c r="O21" s="79">
        <f t="shared" si="19"/>
        <v>30</v>
      </c>
      <c r="P21" s="79">
        <f t="shared" si="19"/>
        <v>3</v>
      </c>
      <c r="Q21" s="79">
        <f t="shared" si="19"/>
        <v>3</v>
      </c>
      <c r="R21" s="79">
        <f t="shared" si="19"/>
        <v>2</v>
      </c>
      <c r="S21" s="79">
        <f t="shared" si="19"/>
        <v>89</v>
      </c>
      <c r="T21" s="72">
        <f t="shared" si="3"/>
        <v>279</v>
      </c>
    </row>
    <row r="22" spans="1:20" ht="15" x14ac:dyDescent="0.25">
      <c r="A22" s="99"/>
      <c r="B22" s="99"/>
      <c r="C22" s="70" t="s">
        <v>119</v>
      </c>
      <c r="D22" s="73">
        <f t="shared" ref="D22:J22" si="20">D20-D21</f>
        <v>157</v>
      </c>
      <c r="E22" s="73">
        <f t="shared" si="20"/>
        <v>0</v>
      </c>
      <c r="F22" s="73">
        <f t="shared" si="20"/>
        <v>0</v>
      </c>
      <c r="G22" s="73">
        <f t="shared" si="20"/>
        <v>0</v>
      </c>
      <c r="H22" s="73">
        <f t="shared" si="20"/>
        <v>0</v>
      </c>
      <c r="I22" s="73">
        <f t="shared" si="20"/>
        <v>26</v>
      </c>
      <c r="J22" s="73">
        <f t="shared" si="20"/>
        <v>183</v>
      </c>
      <c r="K22" s="62"/>
      <c r="L22" s="99" t="s">
        <v>48</v>
      </c>
      <c r="M22" s="63" t="s">
        <v>160</v>
      </c>
      <c r="N22" s="72">
        <f t="shared" ref="N22:S22" si="21">D51</f>
        <v>175</v>
      </c>
      <c r="O22" s="79">
        <f t="shared" si="21"/>
        <v>14</v>
      </c>
      <c r="P22" s="79">
        <f t="shared" si="21"/>
        <v>3</v>
      </c>
      <c r="Q22" s="79">
        <f t="shared" si="21"/>
        <v>6</v>
      </c>
      <c r="R22" s="79">
        <f t="shared" si="21"/>
        <v>0</v>
      </c>
      <c r="S22" s="79">
        <f t="shared" si="21"/>
        <v>134</v>
      </c>
      <c r="T22" s="72">
        <f t="shared" si="3"/>
        <v>332</v>
      </c>
    </row>
    <row r="23" spans="1:20" ht="15" x14ac:dyDescent="0.25">
      <c r="A23" s="99"/>
      <c r="B23" s="99" t="s">
        <v>136</v>
      </c>
      <c r="C23" s="69" t="s">
        <v>118</v>
      </c>
      <c r="D23" s="21">
        <v>358</v>
      </c>
      <c r="E23" s="21">
        <v>67</v>
      </c>
      <c r="F23" s="21">
        <v>29</v>
      </c>
      <c r="G23" s="21">
        <v>12</v>
      </c>
      <c r="H23" s="21">
        <v>1</v>
      </c>
      <c r="I23" s="21">
        <v>192</v>
      </c>
      <c r="J23" s="72">
        <f t="shared" si="1"/>
        <v>659</v>
      </c>
      <c r="K23" s="62"/>
      <c r="L23" s="99"/>
      <c r="M23" s="63" t="s">
        <v>3</v>
      </c>
      <c r="N23" s="72">
        <f t="shared" ref="N23:S23" si="22">D54</f>
        <v>92</v>
      </c>
      <c r="O23" s="79">
        <f t="shared" si="22"/>
        <v>18</v>
      </c>
      <c r="P23" s="79">
        <f t="shared" si="22"/>
        <v>1</v>
      </c>
      <c r="Q23" s="79">
        <f t="shared" si="22"/>
        <v>7</v>
      </c>
      <c r="R23" s="79">
        <f t="shared" si="22"/>
        <v>0</v>
      </c>
      <c r="S23" s="79">
        <f t="shared" si="22"/>
        <v>65</v>
      </c>
      <c r="T23" s="72">
        <f t="shared" si="3"/>
        <v>183</v>
      </c>
    </row>
    <row r="24" spans="1:20" ht="15" x14ac:dyDescent="0.25">
      <c r="A24" s="99"/>
      <c r="B24" s="99"/>
      <c r="C24" s="71" t="s">
        <v>135</v>
      </c>
      <c r="D24" s="21">
        <v>251</v>
      </c>
      <c r="E24" s="21">
        <v>66</v>
      </c>
      <c r="F24" s="21">
        <v>29</v>
      </c>
      <c r="G24" s="21">
        <v>12</v>
      </c>
      <c r="H24" s="21">
        <v>1</v>
      </c>
      <c r="I24" s="21">
        <v>171</v>
      </c>
      <c r="J24" s="72">
        <f t="shared" si="1"/>
        <v>530</v>
      </c>
      <c r="K24" s="62"/>
      <c r="L24" s="99" t="s">
        <v>114</v>
      </c>
      <c r="M24" s="63" t="s">
        <v>160</v>
      </c>
      <c r="N24" s="72">
        <f t="shared" ref="N24:S24" si="23">D57</f>
        <v>123</v>
      </c>
      <c r="O24" s="79">
        <f t="shared" si="23"/>
        <v>11</v>
      </c>
      <c r="P24" s="79">
        <f t="shared" si="23"/>
        <v>1</v>
      </c>
      <c r="Q24" s="79">
        <f t="shared" si="23"/>
        <v>5</v>
      </c>
      <c r="R24" s="79">
        <f t="shared" si="23"/>
        <v>0</v>
      </c>
      <c r="S24" s="79">
        <f t="shared" si="23"/>
        <v>81</v>
      </c>
      <c r="T24" s="72">
        <f t="shared" si="3"/>
        <v>221</v>
      </c>
    </row>
    <row r="25" spans="1:20" ht="15" x14ac:dyDescent="0.25">
      <c r="A25" s="99"/>
      <c r="B25" s="99"/>
      <c r="C25" s="70" t="s">
        <v>119</v>
      </c>
      <c r="D25" s="73">
        <f t="shared" ref="D25:J25" si="24">D23-D24</f>
        <v>107</v>
      </c>
      <c r="E25" s="73">
        <f t="shared" si="24"/>
        <v>1</v>
      </c>
      <c r="F25" s="73">
        <f t="shared" si="24"/>
        <v>0</v>
      </c>
      <c r="G25" s="73">
        <f t="shared" si="24"/>
        <v>0</v>
      </c>
      <c r="H25" s="73">
        <f t="shared" si="24"/>
        <v>0</v>
      </c>
      <c r="I25" s="73">
        <f t="shared" si="24"/>
        <v>21</v>
      </c>
      <c r="J25" s="73">
        <f t="shared" si="24"/>
        <v>129</v>
      </c>
      <c r="K25" s="62"/>
      <c r="L25" s="99"/>
      <c r="M25" s="63" t="s">
        <v>3</v>
      </c>
      <c r="N25" s="72">
        <f t="shared" ref="N25:S25" si="25">D60</f>
        <v>37</v>
      </c>
      <c r="O25" s="79">
        <f t="shared" si="25"/>
        <v>13</v>
      </c>
      <c r="P25" s="79">
        <f t="shared" si="25"/>
        <v>2</v>
      </c>
      <c r="Q25" s="79">
        <f t="shared" si="25"/>
        <v>2</v>
      </c>
      <c r="R25" s="79">
        <f t="shared" si="25"/>
        <v>0</v>
      </c>
      <c r="S25" s="79">
        <f t="shared" si="25"/>
        <v>30</v>
      </c>
      <c r="T25" s="72">
        <f t="shared" si="3"/>
        <v>84</v>
      </c>
    </row>
    <row r="26" spans="1:20" ht="15" x14ac:dyDescent="0.25">
      <c r="A26" s="99" t="s">
        <v>44</v>
      </c>
      <c r="B26" s="99" t="s">
        <v>174</v>
      </c>
      <c r="C26" s="69" t="s">
        <v>118</v>
      </c>
      <c r="D26" s="21">
        <v>367</v>
      </c>
      <c r="E26" s="21">
        <v>39</v>
      </c>
      <c r="F26" s="21">
        <v>19</v>
      </c>
      <c r="G26" s="21">
        <v>7</v>
      </c>
      <c r="H26" s="21">
        <v>1</v>
      </c>
      <c r="I26" s="21">
        <v>239</v>
      </c>
      <c r="J26" s="72">
        <f t="shared" si="1"/>
        <v>672</v>
      </c>
      <c r="K26" s="62"/>
      <c r="L26" s="99" t="s">
        <v>50</v>
      </c>
      <c r="M26" s="63" t="s">
        <v>160</v>
      </c>
      <c r="N26" s="72">
        <f t="shared" ref="N26:S26" si="26">D63</f>
        <v>48</v>
      </c>
      <c r="O26" s="79">
        <f t="shared" si="26"/>
        <v>0</v>
      </c>
      <c r="P26" s="79">
        <f t="shared" si="26"/>
        <v>1</v>
      </c>
      <c r="Q26" s="79">
        <f t="shared" si="26"/>
        <v>1</v>
      </c>
      <c r="R26" s="79">
        <f t="shared" si="26"/>
        <v>2</v>
      </c>
      <c r="S26" s="79">
        <f t="shared" si="26"/>
        <v>19</v>
      </c>
      <c r="T26" s="72">
        <f t="shared" si="3"/>
        <v>71</v>
      </c>
    </row>
    <row r="27" spans="1:20" ht="15" x14ac:dyDescent="0.25">
      <c r="A27" s="99"/>
      <c r="B27" s="99"/>
      <c r="C27" s="71" t="s">
        <v>135</v>
      </c>
      <c r="D27" s="21">
        <v>248</v>
      </c>
      <c r="E27" s="21">
        <v>38</v>
      </c>
      <c r="F27" s="21">
        <v>19</v>
      </c>
      <c r="G27" s="21">
        <v>7</v>
      </c>
      <c r="H27" s="21">
        <v>1</v>
      </c>
      <c r="I27" s="21">
        <v>210</v>
      </c>
      <c r="J27" s="72">
        <f t="shared" si="1"/>
        <v>523</v>
      </c>
      <c r="K27" s="62"/>
      <c r="L27" s="99"/>
      <c r="M27" s="63" t="s">
        <v>3</v>
      </c>
      <c r="N27" s="72">
        <f t="shared" ref="N27:S27" si="27">D66</f>
        <v>11</v>
      </c>
      <c r="O27" s="79">
        <f t="shared" si="27"/>
        <v>4</v>
      </c>
      <c r="P27" s="79">
        <f t="shared" si="27"/>
        <v>2</v>
      </c>
      <c r="Q27" s="79">
        <f t="shared" si="27"/>
        <v>2</v>
      </c>
      <c r="R27" s="79">
        <f t="shared" si="27"/>
        <v>1</v>
      </c>
      <c r="S27" s="79">
        <f t="shared" si="27"/>
        <v>10</v>
      </c>
      <c r="T27" s="72">
        <f t="shared" si="3"/>
        <v>30</v>
      </c>
    </row>
    <row r="28" spans="1:20" ht="15" x14ac:dyDescent="0.25">
      <c r="A28" s="99"/>
      <c r="B28" s="99"/>
      <c r="C28" s="70" t="s">
        <v>119</v>
      </c>
      <c r="D28" s="73">
        <v>12</v>
      </c>
      <c r="E28" s="73">
        <v>0</v>
      </c>
      <c r="F28" s="73">
        <v>0</v>
      </c>
      <c r="G28" s="73">
        <v>0</v>
      </c>
      <c r="H28" s="73">
        <v>0</v>
      </c>
      <c r="I28" s="73">
        <v>1</v>
      </c>
      <c r="J28" s="72">
        <v>13</v>
      </c>
      <c r="K28" s="62"/>
      <c r="L28" s="99" t="s">
        <v>5</v>
      </c>
      <c r="M28" s="99"/>
      <c r="N28" s="75">
        <f t="shared" ref="N28:S28" si="28">SUM(N8:N27)</f>
        <v>3227</v>
      </c>
      <c r="O28" s="75">
        <f t="shared" si="28"/>
        <v>491</v>
      </c>
      <c r="P28" s="75">
        <f t="shared" si="28"/>
        <v>175</v>
      </c>
      <c r="Q28" s="75">
        <f t="shared" si="28"/>
        <v>132</v>
      </c>
      <c r="R28" s="75">
        <f t="shared" si="28"/>
        <v>10</v>
      </c>
      <c r="S28" s="75">
        <f t="shared" si="28"/>
        <v>2328</v>
      </c>
      <c r="T28" s="72">
        <f t="shared" si="3"/>
        <v>6363</v>
      </c>
    </row>
    <row r="29" spans="1:20" ht="15" x14ac:dyDescent="0.25">
      <c r="A29" s="99"/>
      <c r="B29" s="99" t="s">
        <v>136</v>
      </c>
      <c r="C29" s="69" t="s">
        <v>118</v>
      </c>
      <c r="D29" s="21">
        <v>288</v>
      </c>
      <c r="E29" s="21">
        <v>42</v>
      </c>
      <c r="F29" s="21">
        <v>13</v>
      </c>
      <c r="G29" s="21">
        <v>14</v>
      </c>
      <c r="H29" s="21">
        <v>1</v>
      </c>
      <c r="I29" s="21">
        <v>149</v>
      </c>
      <c r="J29" s="72">
        <f t="shared" si="1"/>
        <v>507</v>
      </c>
      <c r="K29" s="62"/>
      <c r="L29" s="65"/>
      <c r="M29" s="62"/>
      <c r="N29" s="62"/>
      <c r="O29" s="62"/>
      <c r="P29" s="62"/>
      <c r="Q29" s="62"/>
      <c r="R29" s="62"/>
      <c r="S29" s="62"/>
      <c r="T29" s="62"/>
    </row>
    <row r="30" spans="1:20" ht="15" x14ac:dyDescent="0.25">
      <c r="A30" s="99"/>
      <c r="B30" s="99"/>
      <c r="C30" s="71" t="s">
        <v>135</v>
      </c>
      <c r="D30" s="21">
        <v>186</v>
      </c>
      <c r="E30" s="21">
        <v>42</v>
      </c>
      <c r="F30" s="21">
        <v>13</v>
      </c>
      <c r="G30" s="21">
        <v>14</v>
      </c>
      <c r="H30" s="21">
        <v>1</v>
      </c>
      <c r="I30" s="21">
        <v>127</v>
      </c>
      <c r="J30" s="72">
        <f t="shared" si="1"/>
        <v>383</v>
      </c>
      <c r="K30" s="62"/>
      <c r="L30" s="65"/>
      <c r="M30" s="62"/>
      <c r="N30" s="62"/>
      <c r="O30" s="62"/>
      <c r="P30" s="62"/>
      <c r="Q30" s="62"/>
      <c r="R30" s="62"/>
      <c r="S30" s="62"/>
      <c r="T30" s="62"/>
    </row>
    <row r="31" spans="1:20" ht="15" x14ac:dyDescent="0.25">
      <c r="A31" s="99"/>
      <c r="B31" s="99"/>
      <c r="C31" s="70" t="s">
        <v>119</v>
      </c>
      <c r="D31" s="73">
        <f t="shared" ref="D31:J31" si="29">D29-D30</f>
        <v>102</v>
      </c>
      <c r="E31" s="73">
        <f t="shared" si="29"/>
        <v>0</v>
      </c>
      <c r="F31" s="73">
        <f t="shared" si="29"/>
        <v>0</v>
      </c>
      <c r="G31" s="73">
        <f t="shared" si="29"/>
        <v>0</v>
      </c>
      <c r="H31" s="73">
        <f t="shared" si="29"/>
        <v>0</v>
      </c>
      <c r="I31" s="73">
        <f t="shared" si="29"/>
        <v>22</v>
      </c>
      <c r="J31" s="73">
        <f t="shared" si="29"/>
        <v>124</v>
      </c>
      <c r="K31" s="62"/>
      <c r="L31" s="65"/>
      <c r="M31" s="62"/>
      <c r="N31" s="62"/>
      <c r="O31" s="62"/>
      <c r="P31" s="62"/>
      <c r="Q31" s="62"/>
      <c r="R31" s="62"/>
      <c r="S31" s="62"/>
      <c r="T31" s="62"/>
    </row>
    <row r="32" spans="1:20" ht="15" x14ac:dyDescent="0.25">
      <c r="A32" s="99" t="s">
        <v>45</v>
      </c>
      <c r="B32" s="99" t="s">
        <v>174</v>
      </c>
      <c r="C32" s="69" t="s">
        <v>118</v>
      </c>
      <c r="D32" s="21">
        <v>349</v>
      </c>
      <c r="E32" s="21">
        <v>27</v>
      </c>
      <c r="F32" s="21">
        <v>14</v>
      </c>
      <c r="G32" s="21">
        <v>6</v>
      </c>
      <c r="H32" s="21">
        <v>1</v>
      </c>
      <c r="I32" s="21">
        <v>220</v>
      </c>
      <c r="J32" s="72">
        <f t="shared" si="1"/>
        <v>617</v>
      </c>
      <c r="K32" s="62"/>
      <c r="L32" s="65"/>
      <c r="M32" s="62"/>
      <c r="N32" s="62"/>
      <c r="O32" s="62"/>
      <c r="P32" s="62"/>
      <c r="Q32" s="62"/>
      <c r="R32" s="62"/>
      <c r="S32" s="62"/>
      <c r="T32" s="62"/>
    </row>
    <row r="33" spans="1:20" ht="15" x14ac:dyDescent="0.25">
      <c r="A33" s="99"/>
      <c r="B33" s="99"/>
      <c r="C33" s="71" t="s">
        <v>135</v>
      </c>
      <c r="D33" s="21">
        <v>245</v>
      </c>
      <c r="E33" s="21">
        <v>27</v>
      </c>
      <c r="F33" s="21">
        <v>14</v>
      </c>
      <c r="G33" s="21">
        <v>6</v>
      </c>
      <c r="H33" s="21">
        <v>1</v>
      </c>
      <c r="I33" s="21">
        <v>197</v>
      </c>
      <c r="J33" s="72">
        <f t="shared" si="1"/>
        <v>490</v>
      </c>
      <c r="K33" s="62"/>
      <c r="L33" s="65"/>
      <c r="M33" s="61"/>
      <c r="N33" s="61"/>
      <c r="O33" s="61"/>
      <c r="P33" s="61"/>
      <c r="Q33" s="61"/>
      <c r="R33" s="61"/>
      <c r="S33" s="61"/>
      <c r="T33" s="61"/>
    </row>
    <row r="34" spans="1:20" ht="15" x14ac:dyDescent="0.25">
      <c r="A34" s="99"/>
      <c r="B34" s="99"/>
      <c r="C34" s="70" t="s">
        <v>119</v>
      </c>
      <c r="D34" s="73">
        <f t="shared" ref="D34:J34" si="30">D32-D33</f>
        <v>104</v>
      </c>
      <c r="E34" s="73">
        <f t="shared" si="30"/>
        <v>0</v>
      </c>
      <c r="F34" s="73">
        <f t="shared" si="30"/>
        <v>0</v>
      </c>
      <c r="G34" s="73">
        <f t="shared" si="30"/>
        <v>0</v>
      </c>
      <c r="H34" s="73">
        <f t="shared" si="30"/>
        <v>0</v>
      </c>
      <c r="I34" s="73">
        <f t="shared" si="30"/>
        <v>23</v>
      </c>
      <c r="J34" s="73">
        <f t="shared" si="30"/>
        <v>127</v>
      </c>
      <c r="K34" s="62"/>
      <c r="L34" s="65"/>
      <c r="M34" s="61"/>
      <c r="N34" s="61"/>
      <c r="O34" s="61"/>
      <c r="P34" s="61"/>
      <c r="Q34" s="61"/>
      <c r="R34" s="61"/>
      <c r="S34" s="61"/>
      <c r="T34" s="61"/>
    </row>
    <row r="35" spans="1:20" ht="15" x14ac:dyDescent="0.25">
      <c r="A35" s="99"/>
      <c r="B35" s="99" t="s">
        <v>136</v>
      </c>
      <c r="C35" s="69" t="s">
        <v>118</v>
      </c>
      <c r="D35" s="21">
        <v>253</v>
      </c>
      <c r="E35" s="21">
        <v>42</v>
      </c>
      <c r="F35" s="21">
        <v>10</v>
      </c>
      <c r="G35" s="21">
        <v>8</v>
      </c>
      <c r="H35" s="21"/>
      <c r="I35" s="21">
        <v>137</v>
      </c>
      <c r="J35" s="72">
        <f t="shared" si="1"/>
        <v>450</v>
      </c>
      <c r="K35" s="62"/>
      <c r="L35" s="65"/>
      <c r="M35" s="61"/>
      <c r="N35" s="61"/>
      <c r="O35" s="61"/>
      <c r="P35" s="61"/>
      <c r="Q35" s="61"/>
      <c r="R35" s="61"/>
      <c r="S35" s="61"/>
      <c r="T35" s="61"/>
    </row>
    <row r="36" spans="1:20" ht="15" x14ac:dyDescent="0.25">
      <c r="A36" s="99"/>
      <c r="B36" s="99"/>
      <c r="C36" s="71" t="s">
        <v>135</v>
      </c>
      <c r="D36" s="21">
        <v>157</v>
      </c>
      <c r="E36" s="21">
        <v>42</v>
      </c>
      <c r="F36" s="21">
        <v>10</v>
      </c>
      <c r="G36" s="21">
        <v>8</v>
      </c>
      <c r="H36" s="21"/>
      <c r="I36" s="21">
        <v>118</v>
      </c>
      <c r="J36" s="72">
        <f t="shared" si="1"/>
        <v>335</v>
      </c>
      <c r="K36" s="62"/>
      <c r="L36" s="65"/>
      <c r="M36" s="61"/>
      <c r="N36" s="61"/>
      <c r="O36" s="61"/>
      <c r="P36" s="61"/>
      <c r="Q36" s="61"/>
      <c r="R36" s="61"/>
      <c r="S36" s="61"/>
      <c r="T36" s="61"/>
    </row>
    <row r="37" spans="1:20" ht="15" x14ac:dyDescent="0.25">
      <c r="A37" s="99"/>
      <c r="B37" s="99"/>
      <c r="C37" s="70" t="s">
        <v>119</v>
      </c>
      <c r="D37" s="73">
        <f t="shared" ref="D37:J37" si="31">D35-D36</f>
        <v>96</v>
      </c>
      <c r="E37" s="73">
        <f t="shared" si="31"/>
        <v>0</v>
      </c>
      <c r="F37" s="73">
        <f t="shared" si="31"/>
        <v>0</v>
      </c>
      <c r="G37" s="73">
        <f t="shared" si="31"/>
        <v>0</v>
      </c>
      <c r="H37" s="73">
        <f t="shared" si="31"/>
        <v>0</v>
      </c>
      <c r="I37" s="73">
        <f t="shared" si="31"/>
        <v>19</v>
      </c>
      <c r="J37" s="73">
        <f t="shared" si="31"/>
        <v>115</v>
      </c>
      <c r="K37" s="62"/>
      <c r="L37" s="65"/>
      <c r="M37" s="61"/>
      <c r="N37" s="61"/>
      <c r="O37" s="61"/>
      <c r="P37" s="61"/>
      <c r="Q37" s="61"/>
      <c r="R37" s="61"/>
      <c r="S37" s="61"/>
      <c r="T37" s="61"/>
    </row>
    <row r="38" spans="1:20" ht="15" x14ac:dyDescent="0.25">
      <c r="A38" s="99" t="s">
        <v>46</v>
      </c>
      <c r="B38" s="99" t="s">
        <v>174</v>
      </c>
      <c r="C38" s="69" t="s">
        <v>118</v>
      </c>
      <c r="D38" s="21">
        <v>264</v>
      </c>
      <c r="E38" s="21">
        <v>16</v>
      </c>
      <c r="F38" s="21">
        <v>11</v>
      </c>
      <c r="G38" s="21">
        <v>7</v>
      </c>
      <c r="H38" s="21"/>
      <c r="I38" s="21">
        <v>224</v>
      </c>
      <c r="J38" s="72">
        <f t="shared" si="1"/>
        <v>522</v>
      </c>
      <c r="K38" s="62"/>
      <c r="L38" s="65"/>
      <c r="M38" s="61"/>
      <c r="N38" s="61"/>
      <c r="O38" s="61"/>
      <c r="P38" s="61"/>
      <c r="Q38" s="61"/>
      <c r="R38" s="61"/>
      <c r="S38" s="61"/>
      <c r="T38" s="61"/>
    </row>
    <row r="39" spans="1:20" ht="15" x14ac:dyDescent="0.25">
      <c r="A39" s="99"/>
      <c r="B39" s="99"/>
      <c r="C39" s="71" t="s">
        <v>135</v>
      </c>
      <c r="D39" s="21">
        <v>194</v>
      </c>
      <c r="E39" s="21">
        <v>16</v>
      </c>
      <c r="F39" s="21">
        <v>11</v>
      </c>
      <c r="G39" s="21">
        <v>7</v>
      </c>
      <c r="H39" s="21"/>
      <c r="I39" s="21">
        <v>190</v>
      </c>
      <c r="J39" s="72">
        <f t="shared" si="1"/>
        <v>418</v>
      </c>
      <c r="K39" s="62"/>
      <c r="L39" s="65"/>
      <c r="M39" s="61"/>
      <c r="N39" s="61"/>
      <c r="O39" s="61"/>
      <c r="P39" s="61"/>
      <c r="Q39" s="61"/>
      <c r="R39" s="61"/>
      <c r="S39" s="61"/>
      <c r="T39" s="61"/>
    </row>
    <row r="40" spans="1:20" ht="15" x14ac:dyDescent="0.25">
      <c r="A40" s="99"/>
      <c r="B40" s="99"/>
      <c r="C40" s="70" t="s">
        <v>119</v>
      </c>
      <c r="D40" s="73">
        <f t="shared" ref="D40:J40" si="32">D38-D39</f>
        <v>70</v>
      </c>
      <c r="E40" s="73">
        <f t="shared" si="32"/>
        <v>0</v>
      </c>
      <c r="F40" s="73">
        <f t="shared" si="32"/>
        <v>0</v>
      </c>
      <c r="G40" s="73">
        <f t="shared" si="32"/>
        <v>0</v>
      </c>
      <c r="H40" s="73">
        <f t="shared" si="32"/>
        <v>0</v>
      </c>
      <c r="I40" s="73">
        <f t="shared" si="32"/>
        <v>34</v>
      </c>
      <c r="J40" s="73">
        <f t="shared" si="32"/>
        <v>104</v>
      </c>
      <c r="K40" s="62"/>
      <c r="L40" s="65"/>
      <c r="M40" s="61"/>
      <c r="N40" s="61"/>
      <c r="O40" s="61"/>
      <c r="P40" s="61"/>
      <c r="Q40" s="61"/>
      <c r="R40" s="61"/>
      <c r="S40" s="61"/>
      <c r="T40" s="61"/>
    </row>
    <row r="41" spans="1:20" ht="15" x14ac:dyDescent="0.25">
      <c r="A41" s="99"/>
      <c r="B41" s="99" t="s">
        <v>136</v>
      </c>
      <c r="C41" s="69" t="s">
        <v>118</v>
      </c>
      <c r="D41" s="21">
        <v>268</v>
      </c>
      <c r="E41" s="21">
        <v>32</v>
      </c>
      <c r="F41" s="21">
        <v>5</v>
      </c>
      <c r="G41" s="21">
        <v>5</v>
      </c>
      <c r="H41" s="21"/>
      <c r="I41" s="21">
        <v>97</v>
      </c>
      <c r="J41" s="72">
        <f t="shared" si="1"/>
        <v>407</v>
      </c>
      <c r="K41" s="62"/>
      <c r="L41" s="65"/>
      <c r="M41" s="61"/>
      <c r="N41" s="61"/>
      <c r="O41" s="61"/>
      <c r="P41" s="61"/>
      <c r="Q41" s="61"/>
      <c r="R41" s="61"/>
      <c r="S41" s="61"/>
      <c r="T41" s="61"/>
    </row>
    <row r="42" spans="1:20" ht="15" x14ac:dyDescent="0.25">
      <c r="A42" s="99"/>
      <c r="B42" s="99"/>
      <c r="C42" s="71" t="s">
        <v>135</v>
      </c>
      <c r="D42" s="21">
        <v>192</v>
      </c>
      <c r="E42" s="21">
        <v>32</v>
      </c>
      <c r="F42" s="21">
        <v>5</v>
      </c>
      <c r="G42" s="21">
        <v>5</v>
      </c>
      <c r="H42" s="21"/>
      <c r="I42" s="21">
        <v>86</v>
      </c>
      <c r="J42" s="72">
        <f t="shared" si="1"/>
        <v>320</v>
      </c>
      <c r="K42" s="62"/>
      <c r="L42" s="65"/>
      <c r="M42" s="61"/>
      <c r="N42" s="61"/>
      <c r="O42" s="61"/>
      <c r="P42" s="61"/>
      <c r="Q42" s="61"/>
      <c r="R42" s="61"/>
      <c r="S42" s="61"/>
      <c r="T42" s="61"/>
    </row>
    <row r="43" spans="1:20" ht="15" x14ac:dyDescent="0.25">
      <c r="A43" s="99"/>
      <c r="B43" s="99"/>
      <c r="C43" s="70" t="s">
        <v>119</v>
      </c>
      <c r="D43" s="73">
        <f t="shared" ref="D43:J43" si="33">D41-D42</f>
        <v>76</v>
      </c>
      <c r="E43" s="73">
        <f t="shared" si="33"/>
        <v>0</v>
      </c>
      <c r="F43" s="73">
        <f t="shared" si="33"/>
        <v>0</v>
      </c>
      <c r="G43" s="73">
        <f t="shared" si="33"/>
        <v>0</v>
      </c>
      <c r="H43" s="73">
        <f t="shared" si="33"/>
        <v>0</v>
      </c>
      <c r="I43" s="73">
        <f t="shared" si="33"/>
        <v>11</v>
      </c>
      <c r="J43" s="73">
        <f t="shared" si="33"/>
        <v>87</v>
      </c>
      <c r="K43" s="62"/>
      <c r="L43" s="65"/>
      <c r="M43" s="61"/>
      <c r="N43" s="61"/>
      <c r="O43" s="61"/>
      <c r="P43" s="61"/>
      <c r="Q43" s="61"/>
      <c r="R43" s="61"/>
      <c r="S43" s="61"/>
      <c r="T43" s="61"/>
    </row>
    <row r="44" spans="1:20" ht="15" x14ac:dyDescent="0.25">
      <c r="A44" s="99" t="s">
        <v>47</v>
      </c>
      <c r="B44" s="99" t="s">
        <v>174</v>
      </c>
      <c r="C44" s="69" t="s">
        <v>118</v>
      </c>
      <c r="D44" s="21">
        <v>270</v>
      </c>
      <c r="E44" s="21">
        <v>22</v>
      </c>
      <c r="F44" s="21">
        <v>9</v>
      </c>
      <c r="G44" s="21">
        <v>7</v>
      </c>
      <c r="H44" s="21"/>
      <c r="I44" s="21">
        <v>212</v>
      </c>
      <c r="J44" s="72">
        <f t="shared" si="1"/>
        <v>520</v>
      </c>
      <c r="K44" s="62"/>
      <c r="L44" s="65"/>
      <c r="M44" s="61"/>
      <c r="N44" s="61"/>
      <c r="O44" s="61"/>
      <c r="P44" s="61"/>
      <c r="Q44" s="61"/>
      <c r="R44" s="61"/>
      <c r="S44" s="61"/>
      <c r="T44" s="61"/>
    </row>
    <row r="45" spans="1:20" ht="15" x14ac:dyDescent="0.25">
      <c r="A45" s="99"/>
      <c r="B45" s="99"/>
      <c r="C45" s="71" t="s">
        <v>135</v>
      </c>
      <c r="D45" s="21">
        <v>187</v>
      </c>
      <c r="E45" s="21">
        <v>22</v>
      </c>
      <c r="F45" s="21">
        <v>9</v>
      </c>
      <c r="G45" s="21">
        <v>7</v>
      </c>
      <c r="H45" s="21"/>
      <c r="I45" s="21">
        <v>170</v>
      </c>
      <c r="J45" s="72">
        <f t="shared" si="1"/>
        <v>395</v>
      </c>
      <c r="K45" s="62"/>
      <c r="L45" s="65"/>
      <c r="M45" s="61"/>
      <c r="N45" s="61"/>
      <c r="O45" s="61"/>
      <c r="P45" s="61"/>
      <c r="Q45" s="61"/>
      <c r="R45" s="61"/>
      <c r="S45" s="61"/>
      <c r="T45" s="61"/>
    </row>
    <row r="46" spans="1:20" ht="15" x14ac:dyDescent="0.25">
      <c r="A46" s="99"/>
      <c r="B46" s="99"/>
      <c r="C46" s="70" t="s">
        <v>119</v>
      </c>
      <c r="D46" s="73">
        <f t="shared" ref="D46:J46" si="34">D44-D45</f>
        <v>83</v>
      </c>
      <c r="E46" s="73">
        <f t="shared" si="34"/>
        <v>0</v>
      </c>
      <c r="F46" s="73">
        <f t="shared" si="34"/>
        <v>0</v>
      </c>
      <c r="G46" s="73">
        <f t="shared" si="34"/>
        <v>0</v>
      </c>
      <c r="H46" s="73">
        <f t="shared" si="34"/>
        <v>0</v>
      </c>
      <c r="I46" s="73">
        <f t="shared" si="34"/>
        <v>42</v>
      </c>
      <c r="J46" s="73">
        <f t="shared" si="34"/>
        <v>125</v>
      </c>
      <c r="K46" s="62"/>
      <c r="L46" s="62"/>
      <c r="M46" s="61"/>
      <c r="N46" s="61"/>
      <c r="O46" s="61"/>
      <c r="P46" s="61"/>
      <c r="Q46" s="61"/>
      <c r="R46" s="61"/>
      <c r="S46" s="61"/>
      <c r="T46" s="61"/>
    </row>
    <row r="47" spans="1:20" ht="15" x14ac:dyDescent="0.25">
      <c r="A47" s="99"/>
      <c r="B47" s="99" t="s">
        <v>136</v>
      </c>
      <c r="C47" s="69" t="s">
        <v>118</v>
      </c>
      <c r="D47" s="21">
        <v>216</v>
      </c>
      <c r="E47" s="21">
        <v>30</v>
      </c>
      <c r="F47" s="21">
        <v>3</v>
      </c>
      <c r="G47" s="21">
        <v>3</v>
      </c>
      <c r="H47" s="21">
        <v>2</v>
      </c>
      <c r="I47" s="21">
        <v>105</v>
      </c>
      <c r="J47" s="72">
        <f t="shared" si="1"/>
        <v>359</v>
      </c>
      <c r="K47" s="62"/>
      <c r="L47" s="62"/>
      <c r="M47" s="61"/>
      <c r="N47" s="61"/>
      <c r="O47" s="61"/>
      <c r="P47" s="61"/>
      <c r="Q47" s="61"/>
      <c r="R47" s="61"/>
      <c r="S47" s="61"/>
      <c r="T47" s="61"/>
    </row>
    <row r="48" spans="1:20" ht="15" x14ac:dyDescent="0.25">
      <c r="A48" s="99"/>
      <c r="B48" s="99"/>
      <c r="C48" s="71" t="s">
        <v>135</v>
      </c>
      <c r="D48" s="21">
        <v>152</v>
      </c>
      <c r="E48" s="21">
        <v>30</v>
      </c>
      <c r="F48" s="21">
        <v>3</v>
      </c>
      <c r="G48" s="21">
        <v>3</v>
      </c>
      <c r="H48" s="21">
        <v>2</v>
      </c>
      <c r="I48" s="21">
        <v>89</v>
      </c>
      <c r="J48" s="72">
        <f t="shared" si="1"/>
        <v>279</v>
      </c>
      <c r="K48" s="62"/>
      <c r="L48" s="62"/>
      <c r="M48" s="61"/>
      <c r="N48" s="61"/>
      <c r="O48" s="61"/>
      <c r="P48" s="61"/>
      <c r="Q48" s="61"/>
      <c r="R48" s="61"/>
      <c r="S48" s="61"/>
      <c r="T48" s="61"/>
    </row>
    <row r="49" spans="1:20" x14ac:dyDescent="0.2">
      <c r="A49" s="99"/>
      <c r="B49" s="99"/>
      <c r="C49" s="70" t="s">
        <v>119</v>
      </c>
      <c r="D49" s="73">
        <f t="shared" ref="D49:J49" si="35">D47-D48</f>
        <v>64</v>
      </c>
      <c r="E49" s="73">
        <f t="shared" si="35"/>
        <v>0</v>
      </c>
      <c r="F49" s="73">
        <f t="shared" si="35"/>
        <v>0</v>
      </c>
      <c r="G49" s="73">
        <f t="shared" si="35"/>
        <v>0</v>
      </c>
      <c r="H49" s="73">
        <f t="shared" si="35"/>
        <v>0</v>
      </c>
      <c r="I49" s="73">
        <f t="shared" si="35"/>
        <v>16</v>
      </c>
      <c r="J49" s="73">
        <f t="shared" si="35"/>
        <v>80</v>
      </c>
      <c r="K49" s="61"/>
      <c r="L49" s="61"/>
      <c r="M49" s="61"/>
      <c r="N49" s="61"/>
      <c r="O49" s="61"/>
      <c r="P49" s="61"/>
      <c r="Q49" s="61"/>
      <c r="R49" s="61"/>
      <c r="S49" s="61"/>
      <c r="T49" s="61"/>
    </row>
    <row r="50" spans="1:20" x14ac:dyDescent="0.2">
      <c r="A50" s="99" t="s">
        <v>48</v>
      </c>
      <c r="B50" s="99" t="s">
        <v>174</v>
      </c>
      <c r="C50" s="69" t="s">
        <v>118</v>
      </c>
      <c r="D50" s="21">
        <v>266</v>
      </c>
      <c r="E50" s="21">
        <v>14</v>
      </c>
      <c r="F50" s="21">
        <v>3</v>
      </c>
      <c r="G50" s="21">
        <v>6</v>
      </c>
      <c r="H50" s="21"/>
      <c r="I50" s="21">
        <v>143</v>
      </c>
      <c r="J50" s="72">
        <f t="shared" si="1"/>
        <v>432</v>
      </c>
      <c r="K50" s="61"/>
      <c r="L50" s="61"/>
      <c r="M50" s="61"/>
      <c r="N50" s="61"/>
      <c r="O50" s="61"/>
      <c r="P50" s="61"/>
      <c r="Q50" s="61"/>
      <c r="R50" s="61"/>
      <c r="S50" s="61"/>
      <c r="T50" s="61"/>
    </row>
    <row r="51" spans="1:20" x14ac:dyDescent="0.2">
      <c r="A51" s="99"/>
      <c r="B51" s="99"/>
      <c r="C51" s="71" t="s">
        <v>135</v>
      </c>
      <c r="D51" s="21">
        <v>175</v>
      </c>
      <c r="E51" s="21">
        <v>14</v>
      </c>
      <c r="F51" s="21">
        <v>3</v>
      </c>
      <c r="G51" s="21">
        <v>6</v>
      </c>
      <c r="H51" s="21"/>
      <c r="I51" s="21">
        <v>134</v>
      </c>
      <c r="J51" s="72">
        <f t="shared" si="1"/>
        <v>332</v>
      </c>
      <c r="K51" s="61"/>
      <c r="L51" s="61"/>
      <c r="M51" s="61"/>
      <c r="N51" s="61"/>
      <c r="O51" s="61"/>
      <c r="P51" s="61"/>
      <c r="Q51" s="61"/>
      <c r="R51" s="61"/>
      <c r="S51" s="61"/>
      <c r="T51" s="61"/>
    </row>
    <row r="52" spans="1:20" x14ac:dyDescent="0.2">
      <c r="A52" s="99"/>
      <c r="B52" s="99"/>
      <c r="C52" s="70" t="s">
        <v>119</v>
      </c>
      <c r="D52" s="73">
        <f t="shared" ref="D52:J52" si="36">D50-D51</f>
        <v>91</v>
      </c>
      <c r="E52" s="73">
        <f t="shared" si="36"/>
        <v>0</v>
      </c>
      <c r="F52" s="73">
        <f t="shared" si="36"/>
        <v>0</v>
      </c>
      <c r="G52" s="73">
        <f t="shared" si="36"/>
        <v>0</v>
      </c>
      <c r="H52" s="73">
        <f t="shared" si="36"/>
        <v>0</v>
      </c>
      <c r="I52" s="73">
        <f t="shared" si="36"/>
        <v>9</v>
      </c>
      <c r="J52" s="73">
        <f t="shared" si="36"/>
        <v>100</v>
      </c>
      <c r="K52" s="61"/>
      <c r="L52" s="61"/>
      <c r="M52" s="61"/>
      <c r="N52" s="61"/>
      <c r="O52" s="61"/>
      <c r="P52" s="61"/>
      <c r="Q52" s="61"/>
      <c r="R52" s="61"/>
      <c r="S52" s="61"/>
      <c r="T52" s="61"/>
    </row>
    <row r="53" spans="1:20" x14ac:dyDescent="0.2">
      <c r="A53" s="99"/>
      <c r="B53" s="99" t="s">
        <v>136</v>
      </c>
      <c r="C53" s="69" t="s">
        <v>118</v>
      </c>
      <c r="D53" s="21">
        <v>121</v>
      </c>
      <c r="E53" s="21">
        <v>19</v>
      </c>
      <c r="F53" s="21">
        <v>1</v>
      </c>
      <c r="G53" s="21">
        <v>7</v>
      </c>
      <c r="H53" s="21"/>
      <c r="I53" s="21">
        <v>81</v>
      </c>
      <c r="J53" s="72">
        <f t="shared" si="1"/>
        <v>229</v>
      </c>
      <c r="K53" s="61"/>
      <c r="L53" s="61"/>
      <c r="M53" s="61"/>
      <c r="N53" s="61"/>
      <c r="O53" s="61"/>
      <c r="P53" s="61"/>
      <c r="Q53" s="61"/>
      <c r="R53" s="61"/>
      <c r="S53" s="61"/>
      <c r="T53" s="61"/>
    </row>
    <row r="54" spans="1:20" x14ac:dyDescent="0.2">
      <c r="A54" s="99"/>
      <c r="B54" s="99"/>
      <c r="C54" s="71" t="s">
        <v>135</v>
      </c>
      <c r="D54" s="21">
        <v>92</v>
      </c>
      <c r="E54" s="21">
        <v>18</v>
      </c>
      <c r="F54" s="21">
        <v>1</v>
      </c>
      <c r="G54" s="21">
        <v>7</v>
      </c>
      <c r="H54" s="21"/>
      <c r="I54" s="21">
        <v>65</v>
      </c>
      <c r="J54" s="72">
        <f t="shared" si="1"/>
        <v>183</v>
      </c>
      <c r="K54" s="61"/>
      <c r="L54" s="61"/>
      <c r="M54" s="61"/>
      <c r="N54" s="61"/>
      <c r="O54" s="61"/>
      <c r="P54" s="61"/>
      <c r="Q54" s="61"/>
      <c r="R54" s="61"/>
      <c r="S54" s="61"/>
      <c r="T54" s="61"/>
    </row>
    <row r="55" spans="1:20" x14ac:dyDescent="0.2">
      <c r="A55" s="99"/>
      <c r="B55" s="99"/>
      <c r="C55" s="70" t="s">
        <v>119</v>
      </c>
      <c r="D55" s="73">
        <f t="shared" ref="D55:J55" si="37">D53-D54</f>
        <v>29</v>
      </c>
      <c r="E55" s="73">
        <f t="shared" si="37"/>
        <v>1</v>
      </c>
      <c r="F55" s="73">
        <f t="shared" si="37"/>
        <v>0</v>
      </c>
      <c r="G55" s="73">
        <f t="shared" si="37"/>
        <v>0</v>
      </c>
      <c r="H55" s="73">
        <f t="shared" si="37"/>
        <v>0</v>
      </c>
      <c r="I55" s="73">
        <f t="shared" si="37"/>
        <v>16</v>
      </c>
      <c r="J55" s="73">
        <f t="shared" si="37"/>
        <v>46</v>
      </c>
      <c r="K55" s="61"/>
      <c r="L55" s="61"/>
      <c r="M55" s="61"/>
      <c r="N55" s="61"/>
      <c r="O55" s="61"/>
      <c r="P55" s="61"/>
      <c r="Q55" s="61"/>
      <c r="R55" s="61"/>
      <c r="S55" s="61"/>
      <c r="T55" s="61"/>
    </row>
    <row r="56" spans="1:20" x14ac:dyDescent="0.2">
      <c r="A56" s="99" t="s">
        <v>114</v>
      </c>
      <c r="B56" s="99" t="s">
        <v>174</v>
      </c>
      <c r="C56" s="69" t="s">
        <v>118</v>
      </c>
      <c r="D56" s="21">
        <v>160</v>
      </c>
      <c r="E56" s="21">
        <v>12</v>
      </c>
      <c r="F56" s="21">
        <v>1</v>
      </c>
      <c r="G56" s="21">
        <v>5</v>
      </c>
      <c r="H56" s="21"/>
      <c r="I56" s="21">
        <v>86</v>
      </c>
      <c r="J56" s="72">
        <f t="shared" si="1"/>
        <v>264</v>
      </c>
      <c r="K56" s="61"/>
      <c r="L56" s="61"/>
      <c r="M56" s="61"/>
      <c r="N56" s="61"/>
      <c r="O56" s="61"/>
      <c r="P56" s="61"/>
      <c r="Q56" s="61"/>
      <c r="R56" s="61"/>
      <c r="S56" s="61"/>
      <c r="T56" s="61"/>
    </row>
    <row r="57" spans="1:20" x14ac:dyDescent="0.2">
      <c r="A57" s="99"/>
      <c r="B57" s="99"/>
      <c r="C57" s="71" t="s">
        <v>135</v>
      </c>
      <c r="D57" s="21">
        <v>123</v>
      </c>
      <c r="E57" s="21">
        <v>11</v>
      </c>
      <c r="F57" s="21">
        <v>1</v>
      </c>
      <c r="G57" s="21">
        <v>5</v>
      </c>
      <c r="H57" s="21"/>
      <c r="I57" s="21">
        <v>81</v>
      </c>
      <c r="J57" s="72">
        <f t="shared" si="1"/>
        <v>221</v>
      </c>
      <c r="K57" s="61"/>
      <c r="L57" s="61"/>
      <c r="M57" s="61"/>
      <c r="N57" s="61"/>
      <c r="O57" s="61"/>
      <c r="P57" s="61"/>
      <c r="Q57" s="61"/>
      <c r="R57" s="61"/>
      <c r="S57" s="61"/>
      <c r="T57" s="61"/>
    </row>
    <row r="58" spans="1:20" x14ac:dyDescent="0.2">
      <c r="A58" s="99"/>
      <c r="B58" s="99"/>
      <c r="C58" s="70" t="s">
        <v>119</v>
      </c>
      <c r="D58" s="73">
        <f t="shared" ref="D58:J58" si="38">D56-D57</f>
        <v>37</v>
      </c>
      <c r="E58" s="73">
        <f t="shared" si="38"/>
        <v>1</v>
      </c>
      <c r="F58" s="73">
        <f t="shared" si="38"/>
        <v>0</v>
      </c>
      <c r="G58" s="73">
        <f t="shared" si="38"/>
        <v>0</v>
      </c>
      <c r="H58" s="73">
        <f t="shared" si="38"/>
        <v>0</v>
      </c>
      <c r="I58" s="73">
        <f t="shared" si="38"/>
        <v>5</v>
      </c>
      <c r="J58" s="73">
        <f t="shared" si="38"/>
        <v>43</v>
      </c>
      <c r="K58" s="61"/>
      <c r="L58" s="61"/>
      <c r="M58" s="61"/>
      <c r="N58" s="61"/>
      <c r="O58" s="61"/>
      <c r="P58" s="61"/>
      <c r="Q58" s="61"/>
      <c r="R58" s="61"/>
      <c r="S58" s="61"/>
      <c r="T58" s="61"/>
    </row>
    <row r="59" spans="1:20" x14ac:dyDescent="0.2">
      <c r="A59" s="99"/>
      <c r="B59" s="99" t="s">
        <v>136</v>
      </c>
      <c r="C59" s="69" t="s">
        <v>118</v>
      </c>
      <c r="D59" s="21">
        <v>59</v>
      </c>
      <c r="E59" s="21">
        <v>13</v>
      </c>
      <c r="F59" s="21">
        <v>2</v>
      </c>
      <c r="G59" s="21">
        <v>2</v>
      </c>
      <c r="H59" s="21"/>
      <c r="I59" s="21">
        <v>33</v>
      </c>
      <c r="J59" s="72">
        <f t="shared" si="1"/>
        <v>109</v>
      </c>
      <c r="K59" s="61"/>
      <c r="L59" s="61"/>
      <c r="M59" s="61"/>
      <c r="N59" s="61"/>
      <c r="O59" s="61"/>
      <c r="P59" s="61"/>
      <c r="Q59" s="61"/>
      <c r="R59" s="61"/>
      <c r="S59" s="61"/>
      <c r="T59" s="61"/>
    </row>
    <row r="60" spans="1:20" x14ac:dyDescent="0.2">
      <c r="A60" s="99"/>
      <c r="B60" s="99"/>
      <c r="C60" s="71" t="s">
        <v>135</v>
      </c>
      <c r="D60" s="21">
        <v>37</v>
      </c>
      <c r="E60" s="21">
        <v>13</v>
      </c>
      <c r="F60" s="21">
        <v>2</v>
      </c>
      <c r="G60" s="21">
        <v>2</v>
      </c>
      <c r="H60" s="21"/>
      <c r="I60" s="21">
        <v>30</v>
      </c>
      <c r="J60" s="72">
        <f t="shared" si="1"/>
        <v>84</v>
      </c>
      <c r="K60" s="61"/>
      <c r="L60" s="61"/>
      <c r="M60" s="61"/>
      <c r="N60" s="61"/>
      <c r="O60" s="61"/>
      <c r="P60" s="61"/>
      <c r="Q60" s="61"/>
      <c r="R60" s="61"/>
      <c r="S60" s="61"/>
      <c r="T60" s="61"/>
    </row>
    <row r="61" spans="1:20" x14ac:dyDescent="0.2">
      <c r="A61" s="99"/>
      <c r="B61" s="99"/>
      <c r="C61" s="70" t="s">
        <v>119</v>
      </c>
      <c r="D61" s="73">
        <f t="shared" ref="D61:J61" si="39">D59-D60</f>
        <v>22</v>
      </c>
      <c r="E61" s="73">
        <f t="shared" si="39"/>
        <v>0</v>
      </c>
      <c r="F61" s="73">
        <f t="shared" si="39"/>
        <v>0</v>
      </c>
      <c r="G61" s="73">
        <f t="shared" si="39"/>
        <v>0</v>
      </c>
      <c r="H61" s="73">
        <f t="shared" si="39"/>
        <v>0</v>
      </c>
      <c r="I61" s="73">
        <f t="shared" si="39"/>
        <v>3</v>
      </c>
      <c r="J61" s="73">
        <f t="shared" si="39"/>
        <v>25</v>
      </c>
      <c r="K61" s="61"/>
      <c r="L61" s="61"/>
      <c r="M61" s="61"/>
      <c r="N61" s="61"/>
      <c r="O61" s="61"/>
      <c r="P61" s="61"/>
      <c r="Q61" s="61"/>
      <c r="R61" s="61"/>
      <c r="S61" s="61"/>
      <c r="T61" s="61"/>
    </row>
    <row r="62" spans="1:20" x14ac:dyDescent="0.2">
      <c r="A62" s="99" t="s">
        <v>50</v>
      </c>
      <c r="B62" s="99" t="s">
        <v>174</v>
      </c>
      <c r="C62" s="69" t="s">
        <v>118</v>
      </c>
      <c r="D62" s="21">
        <v>71</v>
      </c>
      <c r="E62" s="21"/>
      <c r="F62" s="21">
        <v>1</v>
      </c>
      <c r="G62" s="21">
        <v>1</v>
      </c>
      <c r="H62" s="21">
        <v>2</v>
      </c>
      <c r="I62" s="21">
        <v>20</v>
      </c>
      <c r="J62" s="72">
        <f t="shared" si="1"/>
        <v>95</v>
      </c>
      <c r="K62" s="61"/>
      <c r="L62" s="61"/>
      <c r="M62" s="61"/>
      <c r="N62" s="61"/>
      <c r="O62" s="61"/>
      <c r="P62" s="61"/>
      <c r="Q62" s="61"/>
      <c r="R62" s="61"/>
      <c r="S62" s="61"/>
      <c r="T62" s="61"/>
    </row>
    <row r="63" spans="1:20" x14ac:dyDescent="0.2">
      <c r="A63" s="99"/>
      <c r="B63" s="99"/>
      <c r="C63" s="71" t="s">
        <v>135</v>
      </c>
      <c r="D63" s="21">
        <v>48</v>
      </c>
      <c r="E63" s="21"/>
      <c r="F63" s="21">
        <v>1</v>
      </c>
      <c r="G63" s="21">
        <v>1</v>
      </c>
      <c r="H63" s="21">
        <v>2</v>
      </c>
      <c r="I63" s="21">
        <v>19</v>
      </c>
      <c r="J63" s="72">
        <f t="shared" si="1"/>
        <v>71</v>
      </c>
      <c r="K63" s="61"/>
      <c r="L63" s="61"/>
      <c r="M63" s="61"/>
      <c r="N63" s="61"/>
      <c r="O63" s="61"/>
      <c r="P63" s="61"/>
      <c r="Q63" s="61"/>
      <c r="R63" s="61"/>
      <c r="S63" s="61"/>
      <c r="T63" s="61"/>
    </row>
    <row r="64" spans="1:20" x14ac:dyDescent="0.2">
      <c r="A64" s="99"/>
      <c r="B64" s="99"/>
      <c r="C64" s="70" t="s">
        <v>119</v>
      </c>
      <c r="D64" s="73">
        <f t="shared" ref="D64:J64" si="40">D62-D63</f>
        <v>23</v>
      </c>
      <c r="E64" s="73">
        <f t="shared" si="40"/>
        <v>0</v>
      </c>
      <c r="F64" s="73">
        <f t="shared" si="40"/>
        <v>0</v>
      </c>
      <c r="G64" s="73">
        <f t="shared" si="40"/>
        <v>0</v>
      </c>
      <c r="H64" s="73">
        <f t="shared" si="40"/>
        <v>0</v>
      </c>
      <c r="I64" s="73">
        <f t="shared" si="40"/>
        <v>1</v>
      </c>
      <c r="J64" s="73">
        <f t="shared" si="40"/>
        <v>24</v>
      </c>
      <c r="K64" s="61"/>
      <c r="L64" s="61"/>
      <c r="M64" s="61"/>
      <c r="N64" s="61"/>
      <c r="O64" s="61"/>
      <c r="P64" s="61"/>
      <c r="Q64" s="61"/>
      <c r="R64" s="61"/>
      <c r="S64" s="61"/>
      <c r="T64" s="61"/>
    </row>
    <row r="65" spans="1:20" x14ac:dyDescent="0.2">
      <c r="A65" s="99"/>
      <c r="B65" s="99" t="s">
        <v>136</v>
      </c>
      <c r="C65" s="69" t="s">
        <v>118</v>
      </c>
      <c r="D65" s="21">
        <v>16</v>
      </c>
      <c r="E65" s="21">
        <v>4</v>
      </c>
      <c r="F65" s="21">
        <v>2</v>
      </c>
      <c r="G65" s="21">
        <v>2</v>
      </c>
      <c r="H65" s="21">
        <v>1</v>
      </c>
      <c r="I65" s="21">
        <v>11</v>
      </c>
      <c r="J65" s="72">
        <f t="shared" si="1"/>
        <v>36</v>
      </c>
      <c r="K65" s="61"/>
      <c r="L65" s="61"/>
      <c r="M65" s="61"/>
      <c r="N65" s="61"/>
      <c r="O65" s="61"/>
      <c r="P65" s="61"/>
      <c r="Q65" s="61"/>
      <c r="R65" s="61"/>
      <c r="S65" s="61"/>
      <c r="T65" s="61"/>
    </row>
    <row r="66" spans="1:20" x14ac:dyDescent="0.2">
      <c r="A66" s="99"/>
      <c r="B66" s="99"/>
      <c r="C66" s="71" t="s">
        <v>135</v>
      </c>
      <c r="D66" s="21">
        <v>11</v>
      </c>
      <c r="E66" s="21">
        <v>4</v>
      </c>
      <c r="F66" s="21">
        <v>2</v>
      </c>
      <c r="G66" s="21">
        <v>2</v>
      </c>
      <c r="H66" s="21">
        <v>1</v>
      </c>
      <c r="I66" s="21">
        <v>10</v>
      </c>
      <c r="J66" s="72">
        <f t="shared" si="1"/>
        <v>30</v>
      </c>
      <c r="K66" s="61"/>
      <c r="L66" s="61"/>
      <c r="M66" s="61"/>
      <c r="N66" s="61"/>
      <c r="O66" s="61"/>
      <c r="P66" s="61"/>
      <c r="Q66" s="61"/>
      <c r="R66" s="61"/>
      <c r="S66" s="61"/>
      <c r="T66" s="61"/>
    </row>
    <row r="67" spans="1:20" x14ac:dyDescent="0.2">
      <c r="A67" s="99"/>
      <c r="B67" s="99"/>
      <c r="C67" s="70" t="s">
        <v>119</v>
      </c>
      <c r="D67" s="73">
        <f t="shared" ref="D67:J67" si="41">D65-D66</f>
        <v>5</v>
      </c>
      <c r="E67" s="73">
        <f t="shared" si="41"/>
        <v>0</v>
      </c>
      <c r="F67" s="73">
        <f t="shared" si="41"/>
        <v>0</v>
      </c>
      <c r="G67" s="73">
        <f t="shared" si="41"/>
        <v>0</v>
      </c>
      <c r="H67" s="73">
        <f t="shared" si="41"/>
        <v>0</v>
      </c>
      <c r="I67" s="73">
        <f t="shared" si="41"/>
        <v>1</v>
      </c>
      <c r="J67" s="73">
        <f t="shared" si="41"/>
        <v>6</v>
      </c>
      <c r="K67" s="61"/>
      <c r="L67" s="61"/>
      <c r="M67" s="61"/>
      <c r="N67" s="61"/>
      <c r="O67" s="61"/>
      <c r="P67" s="61"/>
      <c r="Q67" s="61"/>
      <c r="R67" s="61"/>
      <c r="S67" s="61"/>
      <c r="T67" s="61"/>
    </row>
  </sheetData>
  <mergeCells count="44">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workbookViewId="0"/>
  </sheetViews>
  <sheetFormatPr baseColWidth="10" defaultColWidth="11.42578125"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16384" width="11.42578125" style="9"/>
  </cols>
  <sheetData>
    <row r="1" spans="1:12" ht="15.75" x14ac:dyDescent="0.25">
      <c r="A1" s="12" t="s">
        <v>153</v>
      </c>
    </row>
    <row r="2" spans="1:12" ht="15.75" x14ac:dyDescent="0.25">
      <c r="A2" s="12"/>
    </row>
    <row r="3" spans="1:12" ht="15" x14ac:dyDescent="0.25">
      <c r="A3" s="97" t="s">
        <v>284</v>
      </c>
      <c r="B3" s="97"/>
      <c r="C3" s="97"/>
      <c r="D3" s="97"/>
      <c r="E3" s="97"/>
      <c r="F3" s="97"/>
      <c r="G3" s="97"/>
      <c r="H3" s="97"/>
      <c r="I3" s="97"/>
      <c r="J3" s="97"/>
      <c r="K3" s="97"/>
      <c r="L3" s="97"/>
    </row>
    <row r="4" spans="1:12" ht="15.75" x14ac:dyDescent="0.25">
      <c r="A4" s="12"/>
    </row>
    <row r="6" spans="1:12" x14ac:dyDescent="0.2">
      <c r="A6" s="95" t="s">
        <v>182</v>
      </c>
      <c r="B6" s="99" t="s">
        <v>152</v>
      </c>
      <c r="C6" s="99"/>
      <c r="D6" s="99"/>
      <c r="E6" s="99"/>
    </row>
    <row r="7" spans="1:12" x14ac:dyDescent="0.2">
      <c r="A7" s="116"/>
      <c r="B7" s="98" t="s">
        <v>221</v>
      </c>
      <c r="C7" s="98"/>
      <c r="D7" s="98" t="s">
        <v>142</v>
      </c>
      <c r="E7" s="98"/>
    </row>
    <row r="8" spans="1:12" x14ac:dyDescent="0.2">
      <c r="A8" s="96"/>
      <c r="B8" s="10" t="s">
        <v>143</v>
      </c>
      <c r="C8" s="10" t="s">
        <v>144</v>
      </c>
      <c r="D8" s="10" t="s">
        <v>143</v>
      </c>
      <c r="E8" s="10" t="s">
        <v>144</v>
      </c>
      <c r="F8" s="89"/>
      <c r="G8" s="87"/>
      <c r="H8" s="87"/>
      <c r="I8" s="87"/>
      <c r="J8" s="87"/>
      <c r="K8" s="87"/>
    </row>
    <row r="9" spans="1:12" ht="25.5" x14ac:dyDescent="0.2">
      <c r="A9" s="85" t="s">
        <v>278</v>
      </c>
      <c r="B9" s="6">
        <v>14</v>
      </c>
      <c r="C9" s="19">
        <v>277960</v>
      </c>
      <c r="D9" s="80">
        <v>177</v>
      </c>
      <c r="E9" s="80">
        <v>7643271</v>
      </c>
      <c r="F9" s="89"/>
      <c r="G9" s="87"/>
      <c r="H9" s="87"/>
      <c r="I9" s="87"/>
      <c r="J9" s="87"/>
      <c r="K9" s="87"/>
    </row>
    <row r="10" spans="1:12" s="61" customFormat="1" ht="38.25" x14ac:dyDescent="0.2">
      <c r="A10" s="85" t="s">
        <v>279</v>
      </c>
      <c r="B10" s="6">
        <v>0</v>
      </c>
      <c r="C10" s="19">
        <v>0</v>
      </c>
      <c r="D10" s="80">
        <v>1</v>
      </c>
      <c r="E10" s="80">
        <v>3000</v>
      </c>
      <c r="F10" s="89"/>
      <c r="G10" s="87"/>
      <c r="H10" s="87"/>
      <c r="I10" s="87"/>
      <c r="J10" s="87"/>
      <c r="K10" s="87"/>
    </row>
    <row r="11" spans="1:12" s="61" customFormat="1" ht="38.25" x14ac:dyDescent="0.2">
      <c r="A11" s="85" t="s">
        <v>280</v>
      </c>
      <c r="B11" s="6">
        <v>0</v>
      </c>
      <c r="C11" s="19">
        <v>0</v>
      </c>
      <c r="D11" s="80">
        <v>1</v>
      </c>
      <c r="E11" s="80">
        <v>49500</v>
      </c>
      <c r="F11" s="89"/>
      <c r="G11" s="87"/>
      <c r="H11" s="87"/>
      <c r="I11" s="87"/>
      <c r="J11" s="87"/>
      <c r="K11" s="87"/>
    </row>
    <row r="12" spans="1:12" s="61" customFormat="1" ht="38.25" x14ac:dyDescent="0.2">
      <c r="A12" s="85" t="s">
        <v>281</v>
      </c>
      <c r="B12" s="6">
        <v>0</v>
      </c>
      <c r="C12" s="19">
        <v>0</v>
      </c>
      <c r="D12" s="80">
        <v>1</v>
      </c>
      <c r="E12" s="80">
        <v>3010</v>
      </c>
      <c r="F12" s="89"/>
      <c r="G12" s="87"/>
      <c r="H12" s="87"/>
      <c r="I12" s="87"/>
      <c r="J12" s="87"/>
      <c r="K12" s="87"/>
    </row>
    <row r="13" spans="1:12" s="61" customFormat="1" ht="51" x14ac:dyDescent="0.2">
      <c r="A13" s="85" t="s">
        <v>282</v>
      </c>
      <c r="B13" s="6">
        <v>0</v>
      </c>
      <c r="C13" s="19">
        <v>0</v>
      </c>
      <c r="D13" s="80">
        <v>1</v>
      </c>
      <c r="E13" s="80">
        <v>0</v>
      </c>
      <c r="F13" s="89"/>
      <c r="G13" s="87"/>
      <c r="H13" s="87"/>
      <c r="I13" s="87"/>
      <c r="J13" s="87"/>
      <c r="K13" s="87"/>
    </row>
    <row r="14" spans="1:12" s="61" customFormat="1" ht="25.5" x14ac:dyDescent="0.2">
      <c r="A14" s="85" t="s">
        <v>283</v>
      </c>
      <c r="B14" s="6">
        <v>2</v>
      </c>
      <c r="C14" s="19">
        <v>340</v>
      </c>
      <c r="D14" s="80">
        <v>7</v>
      </c>
      <c r="E14" s="80">
        <v>5140</v>
      </c>
      <c r="F14" s="89"/>
      <c r="G14" s="87"/>
      <c r="H14" s="87"/>
      <c r="I14" s="87"/>
      <c r="J14" s="87"/>
      <c r="K14" s="87"/>
    </row>
    <row r="15" spans="1:12" x14ac:dyDescent="0.2">
      <c r="A15" s="7" t="s">
        <v>5</v>
      </c>
      <c r="B15" s="18">
        <f>SUM(B9:B14)</f>
        <v>16</v>
      </c>
      <c r="C15" s="20">
        <f>SUM(C9:C14)</f>
        <v>278300</v>
      </c>
      <c r="D15" s="18">
        <f>SUM(D9:D14)</f>
        <v>188</v>
      </c>
      <c r="E15" s="20">
        <f>SUM(E9:E14)</f>
        <v>7703921</v>
      </c>
      <c r="F15" s="89"/>
      <c r="G15" s="87"/>
      <c r="H15" s="87"/>
      <c r="I15" s="87"/>
      <c r="J15" s="87"/>
      <c r="K15" s="87"/>
    </row>
    <row r="16" spans="1:12" x14ac:dyDescent="0.2">
      <c r="F16" s="87"/>
      <c r="G16" s="87"/>
      <c r="H16" s="87"/>
      <c r="I16" s="87"/>
    </row>
    <row r="17" spans="1:11" x14ac:dyDescent="0.2">
      <c r="A17" s="113" t="s">
        <v>287</v>
      </c>
      <c r="B17" s="113"/>
      <c r="C17" s="113"/>
      <c r="D17" s="113"/>
      <c r="E17" s="113"/>
      <c r="F17" s="113"/>
      <c r="G17" s="113"/>
      <c r="H17" s="113"/>
      <c r="I17" s="113"/>
      <c r="J17" s="113"/>
      <c r="K17" s="113"/>
    </row>
    <row r="18" spans="1:11" x14ac:dyDescent="0.2">
      <c r="A18" s="113"/>
      <c r="B18" s="113"/>
      <c r="C18" s="113"/>
      <c r="D18" s="113"/>
      <c r="E18" s="113"/>
      <c r="F18" s="113"/>
      <c r="G18" s="113"/>
      <c r="H18" s="113"/>
      <c r="I18" s="113"/>
      <c r="J18" s="113"/>
      <c r="K18" s="113"/>
    </row>
    <row r="21" spans="1:11" ht="15" customHeight="1" x14ac:dyDescent="0.2">
      <c r="A21" s="91" t="s">
        <v>286</v>
      </c>
      <c r="B21" s="91"/>
      <c r="C21" s="91"/>
      <c r="D21" s="91"/>
      <c r="E21" s="91"/>
      <c r="F21" s="91"/>
      <c r="G21" s="91"/>
      <c r="H21" s="91"/>
      <c r="I21" s="91"/>
    </row>
    <row r="22" spans="1:11" x14ac:dyDescent="0.2">
      <c r="A22" s="91"/>
      <c r="B22" s="91"/>
      <c r="C22" s="91"/>
      <c r="D22" s="91"/>
      <c r="E22" s="91"/>
      <c r="F22" s="91"/>
      <c r="G22" s="91"/>
      <c r="H22" s="91"/>
      <c r="I22" s="91"/>
    </row>
    <row r="25" spans="1:11" x14ac:dyDescent="0.2">
      <c r="A25" s="115" t="s">
        <v>151</v>
      </c>
      <c r="B25" s="115"/>
      <c r="C25" s="115"/>
      <c r="D25" s="115"/>
      <c r="E25" s="115"/>
      <c r="F25" s="115"/>
      <c r="G25" s="115"/>
      <c r="H25" s="115"/>
      <c r="I25" s="115"/>
      <c r="J25" s="115"/>
    </row>
    <row r="26" spans="1:11" x14ac:dyDescent="0.2">
      <c r="A26" s="6"/>
      <c r="B26" s="6"/>
      <c r="C26" s="7" t="s">
        <v>36</v>
      </c>
      <c r="D26" s="7" t="s">
        <v>37</v>
      </c>
      <c r="E26" s="7" t="s">
        <v>146</v>
      </c>
      <c r="F26" s="7" t="s">
        <v>147</v>
      </c>
      <c r="G26" s="7" t="s">
        <v>148</v>
      </c>
      <c r="H26" s="7" t="s">
        <v>149</v>
      </c>
      <c r="I26" s="7" t="s">
        <v>150</v>
      </c>
      <c r="J26" s="7" t="s">
        <v>39</v>
      </c>
    </row>
    <row r="27" spans="1:11" x14ac:dyDescent="0.2">
      <c r="A27" s="114" t="s">
        <v>221</v>
      </c>
      <c r="B27" s="15" t="s">
        <v>145</v>
      </c>
      <c r="C27" s="6">
        <v>0</v>
      </c>
      <c r="D27" s="6">
        <v>1</v>
      </c>
      <c r="E27" s="6">
        <v>0</v>
      </c>
      <c r="F27" s="6">
        <v>3</v>
      </c>
      <c r="G27" s="6">
        <v>3</v>
      </c>
      <c r="H27" s="6">
        <v>3</v>
      </c>
      <c r="I27" s="6">
        <v>0</v>
      </c>
      <c r="J27" s="6">
        <v>6</v>
      </c>
    </row>
    <row r="28" spans="1:11" x14ac:dyDescent="0.2">
      <c r="A28" s="114"/>
      <c r="B28" s="15" t="s">
        <v>144</v>
      </c>
      <c r="C28" s="19">
        <v>0</v>
      </c>
      <c r="D28" s="19">
        <v>70000</v>
      </c>
      <c r="E28" s="19">
        <v>0</v>
      </c>
      <c r="F28" s="19">
        <v>18000</v>
      </c>
      <c r="G28" s="19">
        <v>9000</v>
      </c>
      <c r="H28" s="19">
        <v>21960</v>
      </c>
      <c r="I28" s="19">
        <v>0</v>
      </c>
      <c r="J28" s="19">
        <v>159340</v>
      </c>
    </row>
    <row r="29" spans="1:11" x14ac:dyDescent="0.2">
      <c r="A29" s="100" t="s">
        <v>142</v>
      </c>
      <c r="B29" s="15" t="s">
        <v>145</v>
      </c>
      <c r="C29" s="6">
        <v>21</v>
      </c>
      <c r="D29" s="6">
        <v>7</v>
      </c>
      <c r="E29" s="6">
        <v>1</v>
      </c>
      <c r="F29" s="6">
        <v>20</v>
      </c>
      <c r="G29" s="6">
        <v>41</v>
      </c>
      <c r="H29" s="6">
        <v>15</v>
      </c>
      <c r="I29" s="6">
        <v>5</v>
      </c>
      <c r="J29" s="6">
        <v>78</v>
      </c>
    </row>
    <row r="30" spans="1:11" x14ac:dyDescent="0.2">
      <c r="A30" s="100"/>
      <c r="B30" s="15" t="s">
        <v>144</v>
      </c>
      <c r="C30" s="19">
        <v>3006924</v>
      </c>
      <c r="D30" s="19">
        <v>760501</v>
      </c>
      <c r="E30" s="19">
        <v>3010</v>
      </c>
      <c r="F30" s="19">
        <v>120350</v>
      </c>
      <c r="G30" s="19">
        <v>473471</v>
      </c>
      <c r="H30" s="19">
        <v>156960</v>
      </c>
      <c r="I30" s="19">
        <v>35200</v>
      </c>
      <c r="J30" s="19">
        <v>3147505</v>
      </c>
    </row>
    <row r="32" spans="1:11" x14ac:dyDescent="0.2">
      <c r="A32" s="113" t="s">
        <v>285</v>
      </c>
      <c r="B32" s="113"/>
      <c r="C32" s="113"/>
      <c r="D32" s="113"/>
      <c r="E32" s="113"/>
      <c r="F32" s="113"/>
      <c r="G32" s="113"/>
      <c r="H32" s="113"/>
      <c r="I32" s="113"/>
      <c r="J32" s="113"/>
    </row>
    <row r="33" spans="1:22" x14ac:dyDescent="0.2">
      <c r="A33" s="113"/>
      <c r="B33" s="113"/>
      <c r="C33" s="113"/>
      <c r="D33" s="113"/>
      <c r="E33" s="113"/>
      <c r="F33" s="113"/>
      <c r="G33" s="113"/>
      <c r="H33" s="113"/>
      <c r="I33" s="113"/>
      <c r="J33" s="113"/>
    </row>
    <row r="34" spans="1:22" x14ac:dyDescent="0.2">
      <c r="B34" s="65"/>
      <c r="C34" s="65"/>
      <c r="D34" s="65"/>
      <c r="E34" s="65"/>
      <c r="F34" s="65"/>
      <c r="G34" s="65"/>
      <c r="H34" s="65"/>
      <c r="I34" s="65"/>
      <c r="J34" s="65"/>
      <c r="K34" s="65"/>
      <c r="L34" s="65"/>
      <c r="M34" s="65"/>
      <c r="N34" s="65"/>
      <c r="O34" s="65"/>
      <c r="P34" s="65"/>
      <c r="Q34" s="65"/>
      <c r="R34" s="65"/>
      <c r="S34" s="65"/>
      <c r="T34" s="65"/>
      <c r="U34" s="65"/>
      <c r="V34" s="65"/>
    </row>
    <row r="35" spans="1:22" x14ac:dyDescent="0.2">
      <c r="B35" s="65"/>
      <c r="C35" s="65"/>
      <c r="D35" s="65"/>
      <c r="E35" s="65"/>
      <c r="F35" s="65"/>
      <c r="G35" s="65"/>
      <c r="H35" s="65"/>
      <c r="I35" s="65"/>
      <c r="J35" s="65"/>
      <c r="K35" s="65"/>
      <c r="L35" s="65"/>
      <c r="M35" s="65"/>
      <c r="N35" s="65"/>
      <c r="O35" s="65"/>
      <c r="P35" s="65"/>
      <c r="Q35" s="65"/>
      <c r="R35" s="65"/>
      <c r="S35" s="65"/>
      <c r="T35" s="65"/>
      <c r="U35" s="65"/>
      <c r="V35" s="65"/>
    </row>
    <row r="36" spans="1:22" x14ac:dyDescent="0.2">
      <c r="B36" s="65"/>
      <c r="C36" s="65"/>
      <c r="D36" s="65"/>
      <c r="E36" s="65"/>
      <c r="F36" s="65"/>
      <c r="G36" s="65"/>
      <c r="H36" s="65"/>
      <c r="I36" s="65"/>
      <c r="J36" s="65"/>
      <c r="K36" s="65"/>
      <c r="L36" s="65"/>
      <c r="M36" s="65"/>
      <c r="N36" s="65"/>
      <c r="O36" s="65"/>
      <c r="P36" s="65"/>
      <c r="Q36" s="65"/>
      <c r="R36" s="65"/>
      <c r="S36" s="65"/>
      <c r="T36" s="65"/>
      <c r="U36" s="65"/>
      <c r="V36" s="65"/>
    </row>
    <row r="37" spans="1:22" x14ac:dyDescent="0.2">
      <c r="B37" s="65"/>
      <c r="C37" s="65"/>
      <c r="D37" s="65"/>
      <c r="E37" s="65"/>
      <c r="F37" s="65"/>
      <c r="G37" s="65"/>
      <c r="H37" s="65"/>
      <c r="I37" s="65"/>
      <c r="J37" s="65"/>
      <c r="K37" s="65"/>
      <c r="L37" s="65"/>
      <c r="M37" s="65"/>
      <c r="N37" s="65"/>
      <c r="O37" s="65"/>
      <c r="P37" s="65"/>
      <c r="Q37" s="65"/>
      <c r="R37" s="65"/>
      <c r="S37" s="65"/>
      <c r="T37" s="65"/>
      <c r="U37" s="65"/>
      <c r="V37" s="65"/>
    </row>
    <row r="38" spans="1:22" x14ac:dyDescent="0.2">
      <c r="B38" s="65"/>
      <c r="C38" s="65"/>
      <c r="D38" s="65"/>
      <c r="E38" s="65"/>
      <c r="F38" s="65"/>
      <c r="G38" s="65"/>
      <c r="H38" s="65"/>
      <c r="I38" s="65"/>
      <c r="J38" s="65"/>
      <c r="K38" s="65"/>
      <c r="L38" s="65"/>
      <c r="M38" s="65"/>
      <c r="N38" s="65"/>
      <c r="O38" s="65"/>
      <c r="P38" s="65"/>
      <c r="Q38" s="65"/>
      <c r="R38" s="65"/>
      <c r="S38" s="65"/>
      <c r="T38" s="65"/>
      <c r="U38" s="65"/>
      <c r="V38" s="65"/>
    </row>
    <row r="39" spans="1:22" x14ac:dyDescent="0.2">
      <c r="B39" s="65"/>
      <c r="C39" s="65"/>
      <c r="D39" s="65"/>
      <c r="E39" s="65"/>
      <c r="F39" s="65"/>
      <c r="G39" s="65"/>
      <c r="H39" s="65"/>
      <c r="I39" s="65"/>
      <c r="J39" s="65"/>
      <c r="K39" s="65"/>
      <c r="L39" s="65"/>
      <c r="M39" s="65"/>
      <c r="N39" s="65"/>
      <c r="O39" s="65"/>
      <c r="P39" s="65"/>
      <c r="Q39" s="65"/>
      <c r="R39" s="65"/>
      <c r="S39" s="65"/>
      <c r="T39" s="65"/>
      <c r="U39" s="65"/>
      <c r="V39" s="65"/>
    </row>
    <row r="40" spans="1:22" x14ac:dyDescent="0.2">
      <c r="B40" s="65"/>
      <c r="C40" s="65"/>
      <c r="D40" s="65"/>
      <c r="E40" s="65"/>
      <c r="F40" s="65"/>
      <c r="G40" s="65"/>
      <c r="H40" s="65"/>
      <c r="I40" s="65"/>
      <c r="J40" s="65"/>
      <c r="K40" s="65"/>
      <c r="L40" s="65"/>
      <c r="M40" s="65"/>
      <c r="N40" s="65"/>
      <c r="O40" s="65"/>
      <c r="P40" s="65"/>
      <c r="Q40" s="65"/>
      <c r="R40" s="65"/>
      <c r="S40" s="65"/>
      <c r="T40" s="65"/>
      <c r="U40" s="65"/>
      <c r="V40" s="65"/>
    </row>
    <row r="41" spans="1:22" x14ac:dyDescent="0.2">
      <c r="B41" s="65"/>
      <c r="C41" s="65"/>
      <c r="D41" s="65"/>
      <c r="E41" s="65"/>
      <c r="F41" s="65"/>
      <c r="G41" s="65"/>
      <c r="H41" s="65"/>
      <c r="I41" s="65"/>
      <c r="J41" s="65"/>
      <c r="K41" s="65"/>
      <c r="L41" s="65"/>
      <c r="M41" s="65"/>
      <c r="N41" s="65"/>
      <c r="O41" s="65"/>
      <c r="P41" s="65"/>
      <c r="Q41" s="65"/>
      <c r="R41" s="65"/>
      <c r="S41" s="65"/>
      <c r="T41" s="65"/>
      <c r="U41" s="65"/>
      <c r="V41" s="65"/>
    </row>
    <row r="42" spans="1:22" x14ac:dyDescent="0.2">
      <c r="B42" s="65"/>
      <c r="C42" s="65"/>
      <c r="D42" s="65"/>
      <c r="E42" s="65"/>
      <c r="F42" s="65"/>
      <c r="G42" s="65"/>
      <c r="H42" s="65"/>
      <c r="I42" s="65"/>
      <c r="J42" s="65"/>
      <c r="K42" s="65"/>
      <c r="L42" s="65"/>
      <c r="M42" s="65"/>
      <c r="N42" s="65"/>
      <c r="O42" s="65"/>
      <c r="P42" s="65"/>
      <c r="Q42" s="65"/>
      <c r="R42" s="65"/>
      <c r="S42" s="65"/>
      <c r="T42" s="65"/>
      <c r="U42" s="65"/>
      <c r="V42" s="65"/>
    </row>
    <row r="43" spans="1:22" x14ac:dyDescent="0.2">
      <c r="B43" s="65"/>
      <c r="C43" s="65"/>
      <c r="D43" s="65"/>
      <c r="E43" s="65"/>
      <c r="F43" s="65"/>
      <c r="G43" s="65"/>
      <c r="H43" s="65"/>
      <c r="I43" s="65"/>
      <c r="J43" s="65"/>
      <c r="K43" s="65"/>
      <c r="L43" s="65"/>
      <c r="M43" s="65"/>
      <c r="N43" s="65"/>
      <c r="O43" s="65"/>
      <c r="P43" s="65"/>
      <c r="Q43" s="65"/>
      <c r="R43" s="65"/>
      <c r="S43" s="65"/>
      <c r="T43" s="65"/>
      <c r="U43" s="65"/>
      <c r="V43" s="65"/>
    </row>
  </sheetData>
  <mergeCells count="11">
    <mergeCell ref="A3:L3"/>
    <mergeCell ref="A17:K18"/>
    <mergeCell ref="A21:I22"/>
    <mergeCell ref="A32:J33"/>
    <mergeCell ref="B7:C7"/>
    <mergeCell ref="D7:E7"/>
    <mergeCell ref="B6:E6"/>
    <mergeCell ref="A27:A28"/>
    <mergeCell ref="A29:A30"/>
    <mergeCell ref="A25:J25"/>
    <mergeCell ref="A6:A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189</v>
      </c>
      <c r="B1" s="9"/>
      <c r="C1" s="9"/>
      <c r="D1" s="9"/>
      <c r="E1" s="9"/>
      <c r="F1" s="9"/>
      <c r="G1" s="9"/>
    </row>
    <row r="2" spans="1:7" ht="15.75" x14ac:dyDescent="0.25">
      <c r="A2" s="12"/>
      <c r="B2" s="9"/>
      <c r="C2" s="9"/>
      <c r="D2" s="9"/>
      <c r="E2" s="9"/>
      <c r="F2" s="9"/>
      <c r="G2" s="9"/>
    </row>
    <row r="3" spans="1:7" x14ac:dyDescent="0.25">
      <c r="A3" s="91" t="s">
        <v>288</v>
      </c>
      <c r="B3" s="91"/>
      <c r="C3" s="91"/>
      <c r="D3" s="91"/>
      <c r="E3" s="91"/>
      <c r="F3" s="91"/>
      <c r="G3" s="91"/>
    </row>
    <row r="4" spans="1:7" x14ac:dyDescent="0.25">
      <c r="A4" s="91"/>
      <c r="B4" s="91"/>
      <c r="C4" s="91"/>
      <c r="D4" s="91"/>
      <c r="E4" s="91"/>
      <c r="F4" s="91"/>
      <c r="G4" s="91"/>
    </row>
    <row r="5" spans="1:7" ht="15.75" x14ac:dyDescent="0.25">
      <c r="A5" s="12"/>
      <c r="B5" s="9"/>
      <c r="C5" s="9"/>
      <c r="D5" s="9"/>
      <c r="E5" s="9"/>
      <c r="F5" s="9"/>
      <c r="G5" s="9"/>
    </row>
    <row r="6" spans="1:7" ht="15.75" x14ac:dyDescent="0.25">
      <c r="A6" s="5"/>
      <c r="B6" s="105" t="s">
        <v>221</v>
      </c>
      <c r="C6" s="105"/>
      <c r="D6" s="9"/>
      <c r="E6" s="9"/>
      <c r="F6" s="9"/>
      <c r="G6" s="9"/>
    </row>
    <row r="7" spans="1:7" ht="25.5" x14ac:dyDescent="0.25">
      <c r="A7" s="6"/>
      <c r="B7" s="48" t="s">
        <v>190</v>
      </c>
      <c r="C7" s="49" t="s">
        <v>191</v>
      </c>
      <c r="D7" s="9"/>
      <c r="E7" s="9"/>
      <c r="F7" s="9"/>
      <c r="G7" s="9"/>
    </row>
    <row r="8" spans="1:7" x14ac:dyDescent="0.25">
      <c r="A8" s="63" t="s">
        <v>192</v>
      </c>
      <c r="B8" s="80">
        <v>46439</v>
      </c>
      <c r="C8" s="81">
        <f>B8/$B$12</f>
        <v>0.79812666494801066</v>
      </c>
      <c r="D8" s="9"/>
      <c r="E8" s="9"/>
      <c r="F8" s="9"/>
      <c r="G8" s="9"/>
    </row>
    <row r="9" spans="1:7" x14ac:dyDescent="0.25">
      <c r="A9" s="63" t="s">
        <v>193</v>
      </c>
      <c r="B9" s="80">
        <v>2008</v>
      </c>
      <c r="C9" s="81">
        <f>B9/$B$12</f>
        <v>3.4510612700867922E-2</v>
      </c>
      <c r="D9" s="9"/>
      <c r="E9" s="9"/>
      <c r="F9" s="9"/>
      <c r="G9" s="9"/>
    </row>
    <row r="10" spans="1:7" x14ac:dyDescent="0.25">
      <c r="A10" s="63" t="s">
        <v>194</v>
      </c>
      <c r="B10" s="80">
        <v>1427</v>
      </c>
      <c r="C10" s="81">
        <f>B10/$B$12</f>
        <v>2.4525221276961415E-2</v>
      </c>
      <c r="D10" s="9"/>
      <c r="E10" s="9"/>
      <c r="F10" s="9"/>
      <c r="G10" s="9"/>
    </row>
    <row r="11" spans="1:7" x14ac:dyDescent="0.25">
      <c r="A11" s="63" t="s">
        <v>195</v>
      </c>
      <c r="B11" s="80">
        <v>8311</v>
      </c>
      <c r="C11" s="81">
        <f>B11/$B$12</f>
        <v>0.14283750107416002</v>
      </c>
      <c r="D11" s="9"/>
      <c r="E11" s="9"/>
      <c r="F11" s="9"/>
      <c r="G11" s="9"/>
    </row>
    <row r="12" spans="1:7" x14ac:dyDescent="0.25">
      <c r="A12" s="63" t="s">
        <v>5</v>
      </c>
      <c r="B12" s="80">
        <f>SUM(B8:B11)</f>
        <v>58185</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93" t="s">
        <v>289</v>
      </c>
      <c r="B27" s="93"/>
      <c r="C27" s="93"/>
      <c r="D27" s="93"/>
      <c r="E27" s="93"/>
      <c r="F27" s="93"/>
      <c r="G27" s="9"/>
    </row>
    <row r="28" spans="1:7" x14ac:dyDescent="0.25">
      <c r="A28" s="93"/>
      <c r="B28" s="93"/>
      <c r="C28" s="93"/>
      <c r="D28" s="93"/>
      <c r="E28" s="93"/>
      <c r="F28" s="93"/>
      <c r="G28" s="9"/>
    </row>
    <row r="29" spans="1:7" x14ac:dyDescent="0.25">
      <c r="A29" s="93"/>
      <c r="B29" s="93"/>
      <c r="C29" s="93"/>
      <c r="D29" s="93"/>
      <c r="E29" s="93"/>
      <c r="F29" s="93"/>
      <c r="G29" s="9"/>
    </row>
    <row r="30" spans="1:7" x14ac:dyDescent="0.25">
      <c r="A30" s="47"/>
      <c r="B30" s="47"/>
      <c r="C30" s="47"/>
      <c r="D30" s="47"/>
      <c r="E30" s="47"/>
      <c r="F30" s="47"/>
      <c r="G30" s="9"/>
    </row>
    <row r="31" spans="1:7" x14ac:dyDescent="0.25">
      <c r="A31" s="47"/>
      <c r="B31" s="47"/>
      <c r="C31" s="47"/>
      <c r="D31" s="47"/>
      <c r="E31" s="47"/>
      <c r="F31" s="47"/>
      <c r="G31" s="9"/>
    </row>
    <row r="32" spans="1:7" x14ac:dyDescent="0.25">
      <c r="A32" s="91" t="s">
        <v>290</v>
      </c>
      <c r="B32" s="91"/>
      <c r="C32" s="91"/>
      <c r="D32" s="91"/>
      <c r="E32" s="91"/>
      <c r="F32" s="91"/>
      <c r="G32" s="91"/>
    </row>
    <row r="33" spans="1:22" x14ac:dyDescent="0.25">
      <c r="A33" s="91"/>
      <c r="B33" s="91"/>
      <c r="C33" s="91"/>
      <c r="D33" s="91"/>
      <c r="E33" s="91"/>
      <c r="F33" s="91"/>
      <c r="G33" s="91"/>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20" t="s">
        <v>221</v>
      </c>
      <c r="B36" s="120"/>
      <c r="C36" s="120"/>
      <c r="D36" s="120"/>
      <c r="E36" s="120"/>
      <c r="F36" s="120"/>
      <c r="G36" s="120"/>
      <c r="H36" s="120"/>
      <c r="I36" s="120"/>
      <c r="J36" s="120"/>
      <c r="K36" s="120"/>
      <c r="L36" s="120"/>
      <c r="M36" s="120"/>
      <c r="N36" s="120"/>
      <c r="O36" s="120"/>
      <c r="P36" s="120"/>
      <c r="Q36" s="120"/>
      <c r="R36" s="120"/>
      <c r="S36" s="120"/>
      <c r="T36" s="120"/>
      <c r="U36" s="120"/>
      <c r="V36" s="120"/>
    </row>
    <row r="37" spans="1:22" x14ac:dyDescent="0.25">
      <c r="A37" s="121"/>
      <c r="B37" s="117" t="s">
        <v>192</v>
      </c>
      <c r="C37" s="118"/>
      <c r="D37" s="119"/>
      <c r="E37" s="117" t="s">
        <v>196</v>
      </c>
      <c r="F37" s="118"/>
      <c r="G37" s="119"/>
      <c r="H37" s="117" t="s">
        <v>197</v>
      </c>
      <c r="I37" s="118"/>
      <c r="J37" s="119"/>
      <c r="K37" s="117" t="s">
        <v>198</v>
      </c>
      <c r="L37" s="118"/>
      <c r="M37" s="119"/>
      <c r="N37" s="117" t="s">
        <v>199</v>
      </c>
      <c r="O37" s="118"/>
      <c r="P37" s="119"/>
      <c r="Q37" s="117" t="s">
        <v>200</v>
      </c>
      <c r="R37" s="118"/>
      <c r="S37" s="119"/>
      <c r="T37" s="117" t="s">
        <v>201</v>
      </c>
      <c r="U37" s="118"/>
      <c r="V37" s="119"/>
    </row>
    <row r="38" spans="1:22" ht="60" x14ac:dyDescent="0.25">
      <c r="A38" s="122"/>
      <c r="B38" s="53" t="s">
        <v>202</v>
      </c>
      <c r="C38" s="53" t="s">
        <v>220</v>
      </c>
      <c r="D38" s="53" t="s">
        <v>203</v>
      </c>
      <c r="E38" s="53" t="s">
        <v>202</v>
      </c>
      <c r="F38" s="53" t="s">
        <v>220</v>
      </c>
      <c r="G38" s="53" t="s">
        <v>203</v>
      </c>
      <c r="H38" s="53" t="s">
        <v>202</v>
      </c>
      <c r="I38" s="53" t="s">
        <v>220</v>
      </c>
      <c r="J38" s="53" t="s">
        <v>203</v>
      </c>
      <c r="K38" s="53" t="s">
        <v>202</v>
      </c>
      <c r="L38" s="53" t="s">
        <v>220</v>
      </c>
      <c r="M38" s="53" t="s">
        <v>203</v>
      </c>
      <c r="N38" s="53" t="s">
        <v>202</v>
      </c>
      <c r="O38" s="53" t="s">
        <v>220</v>
      </c>
      <c r="P38" s="53" t="s">
        <v>203</v>
      </c>
      <c r="Q38" s="53" t="s">
        <v>202</v>
      </c>
      <c r="R38" s="53" t="s">
        <v>220</v>
      </c>
      <c r="S38" s="53" t="s">
        <v>203</v>
      </c>
      <c r="T38" s="53" t="s">
        <v>202</v>
      </c>
      <c r="U38" s="53" t="s">
        <v>220</v>
      </c>
      <c r="V38" s="53" t="s">
        <v>203</v>
      </c>
    </row>
    <row r="39" spans="1:22" x14ac:dyDescent="0.25">
      <c r="A39" s="50" t="s">
        <v>204</v>
      </c>
      <c r="B39" s="51">
        <f>B8</f>
        <v>46439</v>
      </c>
      <c r="C39" s="51">
        <v>100798</v>
      </c>
      <c r="D39" s="54">
        <f>B39/C39</f>
        <v>0.4607135062203615</v>
      </c>
      <c r="E39" s="51">
        <f>B9</f>
        <v>2008</v>
      </c>
      <c r="F39" s="51">
        <v>100798</v>
      </c>
      <c r="G39" s="54">
        <f>E39/F39</f>
        <v>1.9921030179170223E-2</v>
      </c>
      <c r="H39" s="51">
        <f>B10</f>
        <v>1427</v>
      </c>
      <c r="I39" s="51">
        <v>100798</v>
      </c>
      <c r="J39" s="54">
        <f>H39/I39</f>
        <v>1.4157026925137404E-2</v>
      </c>
      <c r="K39" s="51">
        <f>B11</f>
        <v>8311</v>
      </c>
      <c r="L39" s="51">
        <v>100798</v>
      </c>
      <c r="M39" s="54">
        <f>K39/L39</f>
        <v>8.245203277842815E-2</v>
      </c>
      <c r="N39" s="51">
        <v>0</v>
      </c>
      <c r="O39" s="51">
        <v>100798</v>
      </c>
      <c r="P39" s="54">
        <f>N39/O39</f>
        <v>0</v>
      </c>
      <c r="Q39" s="51">
        <v>0</v>
      </c>
      <c r="R39" s="51">
        <v>100798</v>
      </c>
      <c r="S39" s="54">
        <f>Q39/R39</f>
        <v>0</v>
      </c>
      <c r="T39" s="51">
        <f>B39+E39+H39+K39+N39+Q39</f>
        <v>58185</v>
      </c>
      <c r="U39" s="51">
        <v>100798</v>
      </c>
      <c r="V39" s="54">
        <f>T39/U39</f>
        <v>0.57724359610309728</v>
      </c>
    </row>
    <row r="40" spans="1:22" x14ac:dyDescent="0.25">
      <c r="A40" s="50" t="s">
        <v>205</v>
      </c>
      <c r="B40" s="51">
        <v>143946</v>
      </c>
      <c r="C40" s="51">
        <v>450256</v>
      </c>
      <c r="D40" s="54">
        <f>B40/C40</f>
        <v>0.31969812728758751</v>
      </c>
      <c r="E40" s="51">
        <v>41988</v>
      </c>
      <c r="F40" s="51">
        <v>450256</v>
      </c>
      <c r="G40" s="54">
        <f>E40/F40</f>
        <v>9.3253615720834376E-2</v>
      </c>
      <c r="H40" s="51">
        <v>3044</v>
      </c>
      <c r="I40" s="51">
        <v>450256</v>
      </c>
      <c r="J40" s="54">
        <f>H40/I40</f>
        <v>6.7605984151238403E-3</v>
      </c>
      <c r="K40" s="51">
        <v>48388</v>
      </c>
      <c r="L40" s="51">
        <v>450256</v>
      </c>
      <c r="M40" s="54">
        <f>K40/L40</f>
        <v>0.10746775167904481</v>
      </c>
      <c r="N40" s="51">
        <v>0</v>
      </c>
      <c r="O40" s="51">
        <v>450256</v>
      </c>
      <c r="P40" s="54">
        <f>N40/O40</f>
        <v>0</v>
      </c>
      <c r="Q40" s="51">
        <v>0</v>
      </c>
      <c r="R40" s="51">
        <v>450256</v>
      </c>
      <c r="S40" s="54">
        <f>Q40/R40</f>
        <v>0</v>
      </c>
      <c r="T40" s="51">
        <f>B40+E40+H40+K40+N40+Q40</f>
        <v>237366</v>
      </c>
      <c r="U40" s="51">
        <v>450256</v>
      </c>
      <c r="V40" s="54">
        <f>T40/U40</f>
        <v>0.52718009310259051</v>
      </c>
    </row>
    <row r="41" spans="1:22" x14ac:dyDescent="0.25">
      <c r="A41" s="50" t="s">
        <v>206</v>
      </c>
      <c r="B41" s="51">
        <v>83746</v>
      </c>
      <c r="C41" s="51">
        <v>261528</v>
      </c>
      <c r="D41" s="54">
        <f>B41/C41</f>
        <v>0.32021810284176072</v>
      </c>
      <c r="E41" s="51">
        <v>21306</v>
      </c>
      <c r="F41" s="51">
        <v>261528</v>
      </c>
      <c r="G41" s="54">
        <f>E41/F41</f>
        <v>8.1467376342112513E-2</v>
      </c>
      <c r="H41" s="51">
        <v>2120</v>
      </c>
      <c r="I41" s="51">
        <v>261528</v>
      </c>
      <c r="J41" s="54">
        <f>H41/I41</f>
        <v>8.106206601205224E-3</v>
      </c>
      <c r="K41" s="51">
        <v>31371</v>
      </c>
      <c r="L41" s="51">
        <v>261528</v>
      </c>
      <c r="M41" s="54">
        <f>K41/L41</f>
        <v>0.11995273928604203</v>
      </c>
      <c r="N41" s="51">
        <v>0</v>
      </c>
      <c r="O41" s="51">
        <v>261528</v>
      </c>
      <c r="P41" s="54">
        <f>N41/O41</f>
        <v>0</v>
      </c>
      <c r="Q41" s="51">
        <v>0</v>
      </c>
      <c r="R41" s="51">
        <v>261528</v>
      </c>
      <c r="S41" s="54">
        <f>Q41/R41</f>
        <v>0</v>
      </c>
      <c r="T41" s="51">
        <f>B41+E41+H41+K41+N41+Q41</f>
        <v>138543</v>
      </c>
      <c r="U41" s="51">
        <v>261528</v>
      </c>
      <c r="V41" s="54">
        <f>T41/U41</f>
        <v>0.52974442507112052</v>
      </c>
    </row>
    <row r="42" spans="1:22" x14ac:dyDescent="0.25">
      <c r="A42" s="50" t="s">
        <v>207</v>
      </c>
      <c r="B42" s="51">
        <f>B40+B41</f>
        <v>227692</v>
      </c>
      <c r="C42" s="51">
        <v>711784</v>
      </c>
      <c r="D42" s="54">
        <f>B42/C42</f>
        <v>0.31988917986355409</v>
      </c>
      <c r="E42" s="51">
        <f>E40+E41</f>
        <v>63294</v>
      </c>
      <c r="F42" s="51">
        <v>711784</v>
      </c>
      <c r="G42" s="54">
        <f>E42/F42</f>
        <v>8.8923044069549192E-2</v>
      </c>
      <c r="H42" s="51">
        <f>H40+H41</f>
        <v>5164</v>
      </c>
      <c r="I42" s="51">
        <v>711784</v>
      </c>
      <c r="J42" s="54">
        <f>H42/I42</f>
        <v>7.255009946837805E-3</v>
      </c>
      <c r="K42" s="51">
        <f>K40+K41</f>
        <v>79759</v>
      </c>
      <c r="L42" s="51">
        <v>711784</v>
      </c>
      <c r="M42" s="54">
        <f>K42/L42</f>
        <v>0.11205506164791566</v>
      </c>
      <c r="N42" s="51">
        <f>N40+N41</f>
        <v>0</v>
      </c>
      <c r="O42" s="51">
        <v>711784</v>
      </c>
      <c r="P42" s="54">
        <f>N42/O42</f>
        <v>0</v>
      </c>
      <c r="Q42" s="51">
        <f>Q40+Q41</f>
        <v>0</v>
      </c>
      <c r="R42" s="51">
        <v>711784</v>
      </c>
      <c r="S42" s="54">
        <f>Q42/R42</f>
        <v>0</v>
      </c>
      <c r="T42" s="51">
        <f>B42+E42+H42+K42+N42+Q42</f>
        <v>375909</v>
      </c>
      <c r="U42" s="51">
        <v>711784</v>
      </c>
      <c r="V42" s="54">
        <f>T42/U42</f>
        <v>0.52812229552785672</v>
      </c>
    </row>
    <row r="43" spans="1:22" x14ac:dyDescent="0.25">
      <c r="A43" s="50" t="s">
        <v>208</v>
      </c>
      <c r="B43" s="51">
        <v>13056355</v>
      </c>
      <c r="C43" s="51">
        <v>30590028</v>
      </c>
      <c r="D43" s="54">
        <f>B43/C43</f>
        <v>0.42681736021948069</v>
      </c>
      <c r="E43" s="51">
        <v>716330</v>
      </c>
      <c r="F43" s="51">
        <v>30590028</v>
      </c>
      <c r="G43" s="54">
        <f>E43/F43</f>
        <v>2.3417108346550058E-2</v>
      </c>
      <c r="H43" s="51">
        <v>422692</v>
      </c>
      <c r="I43" s="51">
        <v>30590028</v>
      </c>
      <c r="J43" s="54">
        <f>H43/I43</f>
        <v>1.3817967083913751E-2</v>
      </c>
      <c r="K43" s="51">
        <v>3186255</v>
      </c>
      <c r="L43" s="51">
        <v>30590028</v>
      </c>
      <c r="M43" s="54">
        <f>K43/L43</f>
        <v>0.10415992427336124</v>
      </c>
      <c r="N43" s="51">
        <v>67976</v>
      </c>
      <c r="O43" s="51">
        <v>30590028</v>
      </c>
      <c r="P43" s="54">
        <f>N43/O43</f>
        <v>2.2221620719013397E-3</v>
      </c>
      <c r="Q43" s="51">
        <v>2836</v>
      </c>
      <c r="R43" s="51">
        <v>30590028</v>
      </c>
      <c r="S43" s="54">
        <f>Q43/R43</f>
        <v>9.2709951099096734E-5</v>
      </c>
      <c r="T43" s="51">
        <f>B43+E43+H43+K43+N43+Q43</f>
        <v>17452444</v>
      </c>
      <c r="U43" s="51">
        <v>30590028</v>
      </c>
      <c r="V43" s="54">
        <f>T43/U43</f>
        <v>0.57052723194630617</v>
      </c>
    </row>
    <row r="62" spans="1:5" x14ac:dyDescent="0.25">
      <c r="A62" s="93" t="s">
        <v>291</v>
      </c>
      <c r="B62" s="94"/>
      <c r="C62" s="94"/>
      <c r="D62" s="94"/>
      <c r="E62" s="94"/>
    </row>
    <row r="63" spans="1:5" x14ac:dyDescent="0.25">
      <c r="A63" s="94"/>
      <c r="B63" s="94"/>
      <c r="C63" s="94"/>
      <c r="D63" s="94"/>
      <c r="E63" s="94"/>
    </row>
    <row r="64" spans="1:5" x14ac:dyDescent="0.25">
      <c r="A64" s="94"/>
      <c r="B64" s="94"/>
      <c r="C64" s="94"/>
      <c r="D64" s="94"/>
      <c r="E64" s="94"/>
    </row>
    <row r="65" spans="1:5" x14ac:dyDescent="0.25">
      <c r="A65" s="94"/>
      <c r="B65" s="94"/>
      <c r="C65" s="94"/>
      <c r="D65" s="94"/>
      <c r="E65" s="94"/>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2018-02-16T13:51:44Z</dcterms:modified>
</cp:coreProperties>
</file>