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30" windowHeight="11790" activeTab="0"/>
  </bookViews>
  <sheets>
    <sheet name="Info" sheetId="1" r:id="rId1"/>
    <sheet name="Población Badajoz" sheetId="2" r:id="rId2"/>
    <sheet name="PEEA-Desempleo" sheetId="3" r:id="rId3"/>
    <sheet name="Desempleo Sexo-Edad" sheetId="4" r:id="rId4"/>
    <sheet name="Desempleo Sexo-Estudios" sheetId="5" r:id="rId5"/>
    <sheet name="Desempleo Sectores-Sexo" sheetId="6" r:id="rId6"/>
    <sheet name="Ocupaciones más demandadas" sheetId="7" r:id="rId7"/>
    <sheet name="Evolucion ocupacns + demandadas" sheetId="8" r:id="rId8"/>
  </sheets>
  <definedNames>
    <definedName name="Evolucion_ocupacns___demandadas__A9">'Ocupaciones más demandadas'!$B$10</definedName>
  </definedNames>
  <calcPr fullCalcOnLoad="1"/>
</workbook>
</file>

<file path=xl/sharedStrings.xml><?xml version="1.0" encoding="utf-8"?>
<sst xmlns="http://schemas.openxmlformats.org/spreadsheetml/2006/main" count="899" uniqueCount="146">
  <si>
    <t>Tramo de Edad</t>
  </si>
  <si>
    <t>Varones</t>
  </si>
  <si>
    <t>Mujeres</t>
  </si>
  <si>
    <t>Total</t>
  </si>
  <si>
    <t>0-04</t>
  </si>
  <si>
    <t>05-09</t>
  </si>
  <si>
    <t>10-15</t>
  </si>
  <si>
    <t>16-19</t>
  </si>
  <si>
    <t>20-24</t>
  </si>
  <si>
    <t>25-29</t>
  </si>
  <si>
    <t>30-34</t>
  </si>
  <si>
    <t>35-39</t>
  </si>
  <si>
    <t>40-44</t>
  </si>
  <si>
    <t>45-49</t>
  </si>
  <si>
    <t>50-54</t>
  </si>
  <si>
    <t>55-59</t>
  </si>
  <si>
    <t>60-64</t>
  </si>
  <si>
    <t>65-69</t>
  </si>
  <si>
    <t>70-74</t>
  </si>
  <si>
    <t>75-79</t>
  </si>
  <si>
    <t>80-85</t>
  </si>
  <si>
    <t>Más de 85</t>
  </si>
  <si>
    <t>ENERO</t>
  </si>
  <si>
    <t xml:space="preserve">Desempleados </t>
  </si>
  <si>
    <t>PEEA</t>
  </si>
  <si>
    <t>% Hombres Desempleados</t>
  </si>
  <si>
    <t>HOMBRES</t>
  </si>
  <si>
    <t>MUJERES</t>
  </si>
  <si>
    <t>Desempleadas</t>
  </si>
  <si>
    <t>% Mujeres Desempleadas</t>
  </si>
  <si>
    <t>DICIEMBRE</t>
  </si>
  <si>
    <t>NOVIEMBRE</t>
  </si>
  <si>
    <t>OCTUBRE</t>
  </si>
  <si>
    <t>SEPTIEMBRE</t>
  </si>
  <si>
    <t>AGOSTO</t>
  </si>
  <si>
    <t>JULIO</t>
  </si>
  <si>
    <t>JUNIO</t>
  </si>
  <si>
    <t>MAYO</t>
  </si>
  <si>
    <t>ABRIL</t>
  </si>
  <si>
    <t>MARZO</t>
  </si>
  <si>
    <t>FEBRERO</t>
  </si>
  <si>
    <t>% en el tramo de edad</t>
  </si>
  <si>
    <t>Total Desempleo</t>
  </si>
  <si>
    <t>% del total de desempleo</t>
  </si>
  <si>
    <t>Hombres</t>
  </si>
  <si>
    <t>Nº de Hombres</t>
  </si>
  <si>
    <t>% Hombres</t>
  </si>
  <si>
    <t>Nº de Mujeres</t>
  </si>
  <si>
    <t>% Mujeres</t>
  </si>
  <si>
    <t>Nº Total</t>
  </si>
  <si>
    <t>% del total del desempleo</t>
  </si>
  <si>
    <t>Sin Estudios</t>
  </si>
  <si>
    <t>Estudios Primarios</t>
  </si>
  <si>
    <t>E.S.O.</t>
  </si>
  <si>
    <t>Prog. Inserc. Labor.</t>
  </si>
  <si>
    <t>Bachillerato</t>
  </si>
  <si>
    <t>F.P. Grado Medio</t>
  </si>
  <si>
    <t>F.P. Grado Superior</t>
  </si>
  <si>
    <t>Diplomatura</t>
  </si>
  <si>
    <t>Licenciatura y Doctorado</t>
  </si>
  <si>
    <t>TOTAL</t>
  </si>
  <si>
    <t xml:space="preserve">JULIO </t>
  </si>
  <si>
    <t>Nº de Varones</t>
  </si>
  <si>
    <t>% varones con respecto al sector</t>
  </si>
  <si>
    <t>% mujeres con respecto al sector</t>
  </si>
  <si>
    <t>% con respecto al desempleo</t>
  </si>
  <si>
    <t>Industria</t>
  </si>
  <si>
    <t>Servicios</t>
  </si>
  <si>
    <t>Construcción</t>
  </si>
  <si>
    <t>Admón.  Pública (Defensa y Admón. Local)</t>
  </si>
  <si>
    <t>Sin Empleo Anterior</t>
  </si>
  <si>
    <t xml:space="preserve">Hombres </t>
  </si>
  <si>
    <t>Enero</t>
  </si>
  <si>
    <t>Febrero</t>
  </si>
  <si>
    <t>Marzo</t>
  </si>
  <si>
    <t>Abril</t>
  </si>
  <si>
    <t>Mayo</t>
  </si>
  <si>
    <t>Junio</t>
  </si>
  <si>
    <t>Julio</t>
  </si>
  <si>
    <t>Agosto</t>
  </si>
  <si>
    <t>Septiembre</t>
  </si>
  <si>
    <t xml:space="preserve">Octubre </t>
  </si>
  <si>
    <t>Noviembre</t>
  </si>
  <si>
    <t>Diciembre</t>
  </si>
  <si>
    <t>Octubre</t>
  </si>
  <si>
    <t>Hombre</t>
  </si>
  <si>
    <t>Mujer</t>
  </si>
  <si>
    <t>ORDEN</t>
  </si>
  <si>
    <t>OCUPACIÓN</t>
  </si>
  <si>
    <t>% Hombres de Ocupación</t>
  </si>
  <si>
    <t>% Mujeres de ocupación</t>
  </si>
  <si>
    <t>ACUMULADO ANUAL</t>
  </si>
  <si>
    <t>1º</t>
  </si>
  <si>
    <t>2º</t>
  </si>
  <si>
    <t>3º</t>
  </si>
  <si>
    <t>4º</t>
  </si>
  <si>
    <t>5º</t>
  </si>
  <si>
    <t>6º</t>
  </si>
  <si>
    <t>7º</t>
  </si>
  <si>
    <t>8º</t>
  </si>
  <si>
    <t>9º</t>
  </si>
  <si>
    <t>10º</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</si>
  <si>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</si>
  <si>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POBLACIÓN DE LA CIUDAD DE BADAJOZ</t>
  </si>
  <si>
    <t>POBLACIÓN EN EDAD ECONÓMICAMENTE ACTIVA</t>
  </si>
  <si>
    <t>INTERVALO DE EDAD</t>
  </si>
  <si>
    <t>NIVEL DE ESTUDIOS</t>
  </si>
  <si>
    <t>SECTORES DE ACTIVIDAD</t>
  </si>
  <si>
    <t>Desempleados</t>
  </si>
  <si>
    <t>% del Tasa de Desempleo (PEEA su edad)</t>
  </si>
  <si>
    <t>FUENTE: Instituto Nacional de Estadística</t>
  </si>
  <si>
    <t>FUENTES: PEEA: Instituto Nacional de Estadística. Desempleo: Observatorio del Empleo del SEXPE. Porcentajes elaborados por el Informe Permanente del Mercado Laboral de Badajoz</t>
  </si>
  <si>
    <t>FUENTE: Datos Absolutos: Observatorio del Empleo del SEXPE. Porcentaje: Elaborado por el Informe Permanente del Mercado Laboral de Badajoz</t>
  </si>
  <si>
    <t>Agricultura</t>
  </si>
  <si>
    <t>OCUPACIONES MÁS DEMANDADAS</t>
  </si>
  <si>
    <t>Evolución mensual</t>
  </si>
  <si>
    <t>MEDIA POR GRUPO DE EDAD Y SEXO 2013</t>
  </si>
  <si>
    <t>MEDIA DURANTE EL 2013</t>
  </si>
  <si>
    <t>Albañiles</t>
  </si>
  <si>
    <t>Reponedores de hipermercado</t>
  </si>
  <si>
    <t>Pinches de cocina</t>
  </si>
  <si>
    <t>Personal de limpieza</t>
  </si>
  <si>
    <t>Dependientes de comercio</t>
  </si>
  <si>
    <t>Empleados administrativos</t>
  </si>
  <si>
    <t>Camareros</t>
  </si>
  <si>
    <t>Cualquier comentario o cuestión relativa a esta información puede dirigirse a la Concejalía de Empleo y Desarrollo Económico del Ayuntamiento de Badajoz. Plaza de la Soledad, nº 7. 2ª planta. 06002. Badajoz</t>
  </si>
  <si>
    <t>Datos Actualizados a 17 Enero 2014</t>
  </si>
  <si>
    <t>1 - ENERO - 2013</t>
  </si>
  <si>
    <t>Población de la ciudad de  Badajoz  y Población en Edad Económicamente Activa a 1 de Enero de 2013 según datos del Padrón Municipal de INE</t>
  </si>
  <si>
    <t>Nº de Personas Desempleadas en 2014 disgregado por  Intervalo de Edad, Mes y Sexo y relacionado con la Población en Edad Económicamente Activa</t>
  </si>
  <si>
    <r>
      <t xml:space="preserve">Porcentaje de personas desempleadas en relación con la PEEA por grupos de edad y sexo en la ciudad durantel el 2014. </t>
    </r>
    <r>
      <rPr>
        <b/>
        <sz val="10"/>
        <color indexed="8"/>
        <rFont val="Arial"/>
        <family val="2"/>
      </rPr>
      <t>Fuente:</t>
    </r>
    <r>
      <rPr>
        <sz val="10"/>
        <color indexed="8"/>
        <rFont val="Arial"/>
        <family val="2"/>
      </rPr>
      <t xml:space="preserve"> Elaboración propia a partir de datos del Observatorio del Empleo del SEXPE y Padrón Municipal (INE)</t>
    </r>
  </si>
  <si>
    <t>Nº de Personas Desempledas en 2014 disgregada por Intervalo de Edad, Mes y Sexo en relación con el desmpleo en su Intervalo de Edad</t>
  </si>
  <si>
    <r>
      <t xml:space="preserve">Porcentaje de hombres y mujeres desempleadas en relación con la PEEA de su grupo de edad en la ciudad de Badajoz durante el 2014. </t>
    </r>
    <r>
      <rPr>
        <b/>
        <sz val="10"/>
        <color indexed="8"/>
        <rFont val="Arial"/>
        <family val="2"/>
      </rPr>
      <t>Fuente</t>
    </r>
    <r>
      <rPr>
        <sz val="10"/>
        <color indexed="8"/>
        <rFont val="Arial"/>
        <family val="2"/>
      </rPr>
      <t>: Elaboración propia a partir de datos del Observatorio del Empleo del SEXPE y Padrón Municipal (INE)</t>
    </r>
  </si>
  <si>
    <t>ACUMULADO AÑO 2014</t>
  </si>
  <si>
    <t>Nº de Personas Desempleadas en 2014 disgregado por Niveles de Estudios, Mes y Sexo y relacionandolo con el porcentaje del total del Desempleo registrado en el mes.</t>
  </si>
  <si>
    <r>
      <t xml:space="preserve">Porcentaje de mujeres y hombres desempleados según niveles formativos en la ciudad de Badajoz durante el 2014. </t>
    </r>
    <r>
      <rPr>
        <b/>
        <sz val="10"/>
        <color indexed="8"/>
        <rFont val="Arial"/>
        <family val="2"/>
      </rPr>
      <t>Fuente</t>
    </r>
    <r>
      <rPr>
        <sz val="10"/>
        <color indexed="8"/>
        <rFont val="Arial"/>
        <family val="2"/>
      </rPr>
      <t>: Elaboración propia a partir de datos del Observatorio del Empleo del SEXPE</t>
    </r>
  </si>
  <si>
    <r>
      <t xml:space="preserve">Porcentaje de desempleo por sectores de actividad en la ciudad de Badajoz durante el 2014 </t>
    </r>
    <r>
      <rPr>
        <b/>
        <sz val="10"/>
        <color indexed="8"/>
        <rFont val="Arial"/>
        <family val="2"/>
      </rPr>
      <t>Fuente</t>
    </r>
    <r>
      <rPr>
        <sz val="10"/>
        <color indexed="8"/>
        <rFont val="Arial"/>
        <family val="2"/>
      </rPr>
      <t>: Elaboración propia a partir de datos del Observatorio del Empleo del SEXPE</t>
    </r>
  </si>
  <si>
    <t>Nº de Personas Desempledas en 2014 disgregadas por Sectores de Actividad, Mes y Sexo y relacionandolo con la representatividad de cada sexo en cada sector</t>
  </si>
  <si>
    <r>
      <t xml:space="preserve">Porcentaje del acumulado anual disgregado por sexos en relación con cada ocupación más demandadas durante el 2014. </t>
    </r>
    <r>
      <rPr>
        <b/>
        <sz val="10"/>
        <color indexed="8"/>
        <rFont val="Arial"/>
        <family val="2"/>
      </rPr>
      <t>Fuente</t>
    </r>
    <r>
      <rPr>
        <sz val="10"/>
        <color indexed="8"/>
        <rFont val="Arial"/>
        <family val="2"/>
      </rPr>
      <t>: Elaboración propia a partir de datos del Observatorio del Empleo del SEXPE</t>
    </r>
  </si>
  <si>
    <r>
      <t xml:space="preserve">Ocupaciones más demandadas durante el 2014 por ocupación y mes. </t>
    </r>
    <r>
      <rPr>
        <b/>
        <sz val="10"/>
        <color indexed="8"/>
        <rFont val="Arial"/>
        <family val="2"/>
      </rPr>
      <t>Fuente:</t>
    </r>
    <r>
      <rPr>
        <sz val="10"/>
        <color indexed="8"/>
        <rFont val="Arial"/>
        <family val="2"/>
      </rPr>
      <t xml:space="preserve"> Elaboración propia a partir de datos del Observatorio del Empleo del SEXPE</t>
    </r>
  </si>
  <si>
    <t>TOTAL DE LAS 10 OCUPACIONES MÁS DEMANDADAS</t>
  </si>
  <si>
    <t xml:space="preserve">Las 10 Ocupaciones más demandadas en 2014 disgregado por Sexo relacionandolo con la representatividad de cada sexo en cada ocupación </t>
  </si>
  <si>
    <t>Peones Industria manufacturera</t>
  </si>
  <si>
    <t>Peones Construcción Edificios</t>
  </si>
  <si>
    <t>Mozos de carga/descarga</t>
  </si>
  <si>
    <t>Las 10 Ocupaciones más demandadas en 2014 disgregado por Sexo.</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</si>
</sst>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63">
    <font>
      <sz val="11"/>
      <color theme="1"/>
      <name val="Calibri"/>
      <family val="2"/>
    </font>
    <font>
      <sz val="11"/>
      <color indexed="8"/>
      <name val="Calibri"/>
      <family val="2"/>
    </font>
    <font>
      <sz val="10"/>
      <name val="Arial"/>
      <family val="2"/>
    </font>
    <font>
      <sz val="10"/>
      <color indexed="8"/>
      <name val="Arial"/>
      <family val="2"/>
    </font>
    <font>
      <b/>
      <sz val="10"/>
      <color indexed="8"/>
      <name val="Arial"/>
      <family val="2"/>
    </font>
    <font>
      <sz val="14"/>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2"/>
      <color indexed="8"/>
      <name val="Arial"/>
      <family val="2"/>
    </font>
    <font>
      <b/>
      <sz val="11"/>
      <color indexed="8"/>
      <name val="Arial"/>
      <family val="2"/>
    </font>
    <font>
      <sz val="14"/>
      <color indexed="8"/>
      <name val="Calibri"/>
      <family val="2"/>
    </font>
    <font>
      <b/>
      <sz val="11"/>
      <color indexed="56"/>
      <name val="Arial"/>
      <family val="2"/>
    </font>
    <font>
      <sz val="12"/>
      <color indexed="8"/>
      <name val="Arial"/>
      <family val="2"/>
    </font>
    <font>
      <sz val="11"/>
      <color indexed="8"/>
      <name val="Arial"/>
      <family val="2"/>
    </font>
    <font>
      <sz val="10"/>
      <color indexed="8"/>
      <name val="Calibri"/>
      <family val="0"/>
    </font>
    <font>
      <sz val="10"/>
      <color indexed="8"/>
      <name val="Agency FB"/>
      <family val="0"/>
    </font>
    <font>
      <b/>
      <sz val="10"/>
      <color indexed="8"/>
      <name val="Agency FB"/>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2"/>
      <color theme="1"/>
      <name val="Arial"/>
      <family val="2"/>
    </font>
    <font>
      <b/>
      <sz val="12"/>
      <color rgb="FF000000"/>
      <name val="Arial"/>
      <family val="2"/>
    </font>
    <font>
      <sz val="10"/>
      <color rgb="FF000000"/>
      <name val="Arial"/>
      <family val="2"/>
    </font>
    <font>
      <b/>
      <sz val="10"/>
      <color rgb="FF000000"/>
      <name val="Arial"/>
      <family val="2"/>
    </font>
    <font>
      <b/>
      <sz val="11"/>
      <color theme="1"/>
      <name val="Arial"/>
      <family val="2"/>
    </font>
    <font>
      <b/>
      <sz val="10"/>
      <color theme="1"/>
      <name val="Arial"/>
      <family val="2"/>
    </font>
    <font>
      <sz val="14"/>
      <color theme="1"/>
      <name val="Calibri"/>
      <family val="2"/>
    </font>
    <font>
      <sz val="14"/>
      <color theme="1"/>
      <name val="Arial"/>
      <family val="2"/>
    </font>
    <font>
      <b/>
      <sz val="11"/>
      <color theme="3"/>
      <name val="Arial"/>
      <family val="2"/>
    </font>
    <font>
      <sz val="12"/>
      <color theme="1"/>
      <name val="Arial"/>
      <family val="2"/>
    </font>
    <font>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9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top style="thin"/>
      <bottom style="thin"/>
    </border>
    <border>
      <left style="thin"/>
      <right style="thin"/>
      <top/>
      <bottom style="thin"/>
    </border>
    <border>
      <left/>
      <right/>
      <top/>
      <bottom style="thin"/>
    </border>
    <border>
      <left/>
      <right/>
      <top style="thin"/>
      <bottom style="thin"/>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9" fillId="0" borderId="8" applyNumberFormat="0" applyFill="0" applyAlignment="0" applyProtection="0"/>
    <xf numFmtId="0" fontId="50" fillId="0" borderId="9" applyNumberFormat="0" applyFill="0" applyAlignment="0" applyProtection="0"/>
  </cellStyleXfs>
  <cellXfs count="166">
    <xf numFmtId="0" fontId="0" fillId="0" borderId="0" xfId="0" applyFont="1" applyAlignment="1">
      <alignment/>
    </xf>
    <xf numFmtId="0" fontId="0" fillId="0" borderId="0" xfId="0" applyAlignment="1">
      <alignment/>
    </xf>
    <xf numFmtId="0" fontId="51" fillId="0" borderId="0" xfId="0" applyFont="1" applyAlignment="1">
      <alignment/>
    </xf>
    <xf numFmtId="3" fontId="51" fillId="0" borderId="10" xfId="0" applyNumberFormat="1" applyFont="1" applyBorder="1" applyAlignment="1">
      <alignment/>
    </xf>
    <xf numFmtId="0" fontId="52" fillId="0" borderId="10" xfId="0" applyFont="1" applyBorder="1" applyAlignment="1">
      <alignment horizontal="center"/>
    </xf>
    <xf numFmtId="49" fontId="52" fillId="0" borderId="10" xfId="0" applyNumberFormat="1" applyFont="1" applyBorder="1" applyAlignment="1">
      <alignment/>
    </xf>
    <xf numFmtId="0" fontId="53" fillId="0" borderId="0" xfId="0" applyFont="1" applyBorder="1" applyAlignment="1">
      <alignment horizontal="center"/>
    </xf>
    <xf numFmtId="0" fontId="0" fillId="0" borderId="0" xfId="0" applyBorder="1" applyAlignment="1">
      <alignment/>
    </xf>
    <xf numFmtId="0" fontId="54" fillId="0" borderId="0" xfId="0" applyFont="1" applyBorder="1" applyAlignment="1">
      <alignment horizontal="right" vertical="top" wrapText="1"/>
    </xf>
    <xf numFmtId="0" fontId="54" fillId="0" borderId="0" xfId="0" applyFont="1" applyBorder="1" applyAlignment="1">
      <alignment horizontal="right"/>
    </xf>
    <xf numFmtId="0" fontId="55" fillId="0" borderId="0" xfId="0" applyFont="1" applyBorder="1" applyAlignment="1">
      <alignment horizontal="right" vertical="top" wrapText="1"/>
    </xf>
    <xf numFmtId="0" fontId="55" fillId="0" borderId="0" xfId="0" applyFont="1" applyBorder="1" applyAlignment="1">
      <alignment horizontal="right"/>
    </xf>
    <xf numFmtId="0" fontId="52" fillId="0" borderId="0" xfId="0" applyFont="1" applyBorder="1" applyAlignment="1">
      <alignment/>
    </xf>
    <xf numFmtId="3" fontId="51" fillId="0" borderId="0" xfId="0" applyNumberFormat="1" applyFont="1" applyBorder="1" applyAlignment="1">
      <alignment horizontal="right" vertical="top" wrapText="1"/>
    </xf>
    <xf numFmtId="3" fontId="54" fillId="0" borderId="0" xfId="0" applyNumberFormat="1" applyFont="1" applyBorder="1" applyAlignment="1">
      <alignment horizontal="right"/>
    </xf>
    <xf numFmtId="0" fontId="53" fillId="0" borderId="0" xfId="0" applyFont="1" applyBorder="1" applyAlignment="1">
      <alignment horizontal="right" vertical="top" wrapText="1"/>
    </xf>
    <xf numFmtId="3" fontId="53" fillId="0" borderId="0" xfId="0" applyNumberFormat="1" applyFont="1" applyBorder="1" applyAlignment="1">
      <alignment horizontal="right"/>
    </xf>
    <xf numFmtId="49" fontId="52" fillId="0" borderId="0" xfId="0" applyNumberFormat="1" applyFont="1" applyBorder="1" applyAlignment="1">
      <alignment/>
    </xf>
    <xf numFmtId="3" fontId="56" fillId="0" borderId="0" xfId="0" applyNumberFormat="1" applyFont="1" applyBorder="1" applyAlignment="1">
      <alignment horizontal="right"/>
    </xf>
    <xf numFmtId="3" fontId="51" fillId="0" borderId="0" xfId="0" applyNumberFormat="1" applyFont="1" applyBorder="1" applyAlignment="1">
      <alignment vertical="top" wrapText="1"/>
    </xf>
    <xf numFmtId="3" fontId="51" fillId="0" borderId="0" xfId="0" applyNumberFormat="1" applyFont="1" applyBorder="1" applyAlignment="1">
      <alignment/>
    </xf>
    <xf numFmtId="3" fontId="52" fillId="0" borderId="0" xfId="0" applyNumberFormat="1" applyFont="1" applyBorder="1" applyAlignment="1">
      <alignment/>
    </xf>
    <xf numFmtId="10" fontId="51" fillId="0" borderId="10" xfId="0" applyNumberFormat="1" applyFont="1" applyBorder="1" applyAlignment="1">
      <alignment/>
    </xf>
    <xf numFmtId="10" fontId="51" fillId="0" borderId="0" xfId="0" applyNumberFormat="1" applyFont="1" applyAlignment="1">
      <alignment/>
    </xf>
    <xf numFmtId="0" fontId="51" fillId="0" borderId="0" xfId="0" applyFont="1" applyAlignment="1">
      <alignment/>
    </xf>
    <xf numFmtId="0" fontId="51" fillId="0" borderId="0" xfId="0" applyFont="1" applyAlignment="1">
      <alignment/>
    </xf>
    <xf numFmtId="0" fontId="51" fillId="0" borderId="0" xfId="0" applyFont="1" applyAlignment="1">
      <alignment/>
    </xf>
    <xf numFmtId="3" fontId="51" fillId="0" borderId="10" xfId="0" applyNumberFormat="1" applyFont="1" applyBorder="1" applyAlignment="1">
      <alignment/>
    </xf>
    <xf numFmtId="0" fontId="52" fillId="0" borderId="10" xfId="0" applyFont="1" applyBorder="1" applyAlignment="1">
      <alignment/>
    </xf>
    <xf numFmtId="0" fontId="57" fillId="0" borderId="10" xfId="0" applyFont="1" applyBorder="1" applyAlignment="1">
      <alignment horizontal="center" vertical="center" wrapText="1"/>
    </xf>
    <xf numFmtId="0" fontId="57" fillId="0" borderId="10" xfId="0" applyFont="1" applyBorder="1" applyAlignment="1">
      <alignment/>
    </xf>
    <xf numFmtId="10" fontId="51" fillId="0" borderId="10" xfId="0" applyNumberFormat="1" applyFont="1" applyBorder="1" applyAlignment="1">
      <alignment/>
    </xf>
    <xf numFmtId="3" fontId="2" fillId="33" borderId="10" xfId="0" applyNumberFormat="1" applyFont="1" applyFill="1" applyBorder="1" applyAlignment="1">
      <alignment horizontal="right" vertical="center" wrapText="1"/>
    </xf>
    <xf numFmtId="0" fontId="51" fillId="0" borderId="0" xfId="0" applyFont="1" applyAlignment="1">
      <alignment/>
    </xf>
    <xf numFmtId="0" fontId="52" fillId="0" borderId="0" xfId="0" applyFont="1" applyAlignment="1">
      <alignment/>
    </xf>
    <xf numFmtId="0" fontId="57" fillId="0" borderId="0" xfId="0" applyFont="1" applyAlignment="1">
      <alignment/>
    </xf>
    <xf numFmtId="3" fontId="51" fillId="0" borderId="10" xfId="0" applyNumberFormat="1" applyFont="1" applyBorder="1" applyAlignment="1">
      <alignment/>
    </xf>
    <xf numFmtId="0" fontId="52" fillId="0" borderId="10" xfId="0" applyFont="1" applyBorder="1" applyAlignment="1">
      <alignment/>
    </xf>
    <xf numFmtId="3" fontId="52" fillId="0" borderId="10" xfId="0" applyNumberFormat="1" applyFont="1" applyBorder="1" applyAlignment="1">
      <alignment/>
    </xf>
    <xf numFmtId="0" fontId="57" fillId="0" borderId="10" xfId="0" applyFont="1" applyBorder="1" applyAlignment="1">
      <alignment horizontal="center" vertical="center" wrapText="1"/>
    </xf>
    <xf numFmtId="0" fontId="57" fillId="0" borderId="10" xfId="0" applyFont="1" applyBorder="1" applyAlignment="1">
      <alignment horizontal="center" vertical="center"/>
    </xf>
    <xf numFmtId="0" fontId="51" fillId="0" borderId="10" xfId="0" applyFont="1" applyBorder="1" applyAlignment="1">
      <alignment/>
    </xf>
    <xf numFmtId="0" fontId="57" fillId="0" borderId="10" xfId="0" applyFont="1" applyBorder="1" applyAlignment="1">
      <alignment/>
    </xf>
    <xf numFmtId="0" fontId="57" fillId="0" borderId="10" xfId="0" applyFont="1" applyBorder="1" applyAlignment="1">
      <alignment wrapText="1"/>
    </xf>
    <xf numFmtId="10" fontId="51" fillId="0" borderId="10" xfId="0" applyNumberFormat="1" applyFont="1" applyBorder="1" applyAlignment="1">
      <alignment/>
    </xf>
    <xf numFmtId="10" fontId="52" fillId="0" borderId="10" xfId="0" applyNumberFormat="1" applyFont="1" applyBorder="1" applyAlignment="1">
      <alignment/>
    </xf>
    <xf numFmtId="10" fontId="51" fillId="0" borderId="10" xfId="80" applyNumberFormat="1" applyFont="1" applyBorder="1" applyAlignment="1">
      <alignment/>
    </xf>
    <xf numFmtId="10" fontId="52" fillId="0" borderId="10" xfId="80" applyNumberFormat="1" applyFont="1" applyBorder="1" applyAlignment="1">
      <alignment/>
    </xf>
    <xf numFmtId="164" fontId="2" fillId="33" borderId="10" xfId="0" applyNumberFormat="1" applyFont="1" applyFill="1" applyBorder="1" applyAlignment="1">
      <alignment horizontal="right" vertical="center" wrapText="1"/>
    </xf>
    <xf numFmtId="10" fontId="57" fillId="0" borderId="10" xfId="0" applyNumberFormat="1" applyFont="1" applyBorder="1" applyAlignment="1">
      <alignment horizontal="center" vertical="center" wrapText="1"/>
    </xf>
    <xf numFmtId="3" fontId="51" fillId="0" borderId="0" xfId="0" applyNumberFormat="1" applyFont="1" applyAlignment="1">
      <alignment/>
    </xf>
    <xf numFmtId="164" fontId="52" fillId="0" borderId="10" xfId="0" applyNumberFormat="1" applyFont="1" applyBorder="1" applyAlignment="1">
      <alignment/>
    </xf>
    <xf numFmtId="0" fontId="57" fillId="0" borderId="10" xfId="0" applyFont="1" applyBorder="1" applyAlignment="1">
      <alignment horizontal="center" vertical="center"/>
    </xf>
    <xf numFmtId="0" fontId="0" fillId="0" borderId="10" xfId="0" applyBorder="1" applyAlignment="1">
      <alignment/>
    </xf>
    <xf numFmtId="0" fontId="57" fillId="0" borderId="10" xfId="0" applyFont="1" applyBorder="1" applyAlignment="1">
      <alignment vertical="center"/>
    </xf>
    <xf numFmtId="49" fontId="57" fillId="0" borderId="10" xfId="0" applyNumberFormat="1" applyFont="1" applyBorder="1" applyAlignment="1">
      <alignment wrapText="1"/>
    </xf>
    <xf numFmtId="0" fontId="57" fillId="0" borderId="10" xfId="0" applyFont="1" applyBorder="1" applyAlignment="1">
      <alignment horizontal="right" vertical="center"/>
    </xf>
    <xf numFmtId="0" fontId="57" fillId="0" borderId="10" xfId="0" applyFont="1" applyBorder="1" applyAlignment="1">
      <alignment horizontal="right"/>
    </xf>
    <xf numFmtId="49" fontId="57" fillId="0" borderId="10" xfId="0" applyNumberFormat="1" applyFont="1" applyBorder="1" applyAlignment="1">
      <alignment horizontal="center"/>
    </xf>
    <xf numFmtId="0" fontId="57" fillId="0" borderId="10" xfId="0" applyFont="1" applyBorder="1" applyAlignment="1">
      <alignment horizontal="center" vertical="center"/>
    </xf>
    <xf numFmtId="0" fontId="57" fillId="0" borderId="11" xfId="0" applyFont="1" applyBorder="1" applyAlignment="1">
      <alignment horizontal="center" vertical="center" wrapText="1"/>
    </xf>
    <xf numFmtId="0" fontId="57" fillId="0" borderId="10" xfId="0" applyFont="1" applyBorder="1" applyAlignment="1">
      <alignment horizontal="center"/>
    </xf>
    <xf numFmtId="0" fontId="0" fillId="34" borderId="0" xfId="0" applyFill="1" applyAlignment="1">
      <alignment/>
    </xf>
    <xf numFmtId="0" fontId="58" fillId="34" borderId="0" xfId="0" applyFont="1" applyFill="1" applyAlignment="1">
      <alignment vertical="center"/>
    </xf>
    <xf numFmtId="0" fontId="59" fillId="0" borderId="0" xfId="0" applyFont="1" applyAlignment="1">
      <alignment horizontal="center" vertical="center" wrapText="1"/>
    </xf>
    <xf numFmtId="0" fontId="58" fillId="0" borderId="0" xfId="0" applyFont="1" applyAlignment="1">
      <alignment vertical="center"/>
    </xf>
    <xf numFmtId="0" fontId="60" fillId="0" borderId="0" xfId="0" applyFont="1" applyAlignment="1">
      <alignment horizontal="left" wrapText="1"/>
    </xf>
    <xf numFmtId="49" fontId="57" fillId="0" borderId="12" xfId="0" applyNumberFormat="1" applyFont="1" applyBorder="1" applyAlignment="1">
      <alignment vertical="center"/>
    </xf>
    <xf numFmtId="49" fontId="57" fillId="0" borderId="13" xfId="0" applyNumberFormat="1" applyFont="1" applyBorder="1" applyAlignment="1">
      <alignment vertical="center"/>
    </xf>
    <xf numFmtId="0" fontId="51" fillId="0" borderId="0" xfId="0" applyFont="1" applyAlignment="1">
      <alignment wrapText="1"/>
    </xf>
    <xf numFmtId="0" fontId="57" fillId="0" borderId="10" xfId="0" applyFont="1" applyBorder="1" applyAlignment="1">
      <alignment horizontal="center" vertical="center"/>
    </xf>
    <xf numFmtId="0" fontId="0" fillId="0" borderId="0" xfId="0" applyAlignment="1">
      <alignment/>
    </xf>
    <xf numFmtId="0" fontId="51" fillId="0" borderId="0" xfId="0" applyFont="1" applyAlignment="1">
      <alignment/>
    </xf>
    <xf numFmtId="0" fontId="57" fillId="0" borderId="10" xfId="0" applyFont="1" applyBorder="1" applyAlignment="1">
      <alignment horizontal="center" vertical="center"/>
    </xf>
    <xf numFmtId="3" fontId="51" fillId="0" borderId="10" xfId="0" applyNumberFormat="1" applyFont="1" applyBorder="1" applyAlignment="1">
      <alignment/>
    </xf>
    <xf numFmtId="3" fontId="51" fillId="0" borderId="10" xfId="0" applyNumberFormat="1" applyFont="1" applyBorder="1" applyAlignment="1">
      <alignment vertical="center"/>
    </xf>
    <xf numFmtId="3" fontId="51" fillId="0" borderId="0" xfId="0" applyNumberFormat="1" applyFont="1" applyAlignment="1">
      <alignment/>
    </xf>
    <xf numFmtId="0" fontId="57" fillId="0" borderId="10" xfId="0" applyFont="1" applyBorder="1" applyAlignment="1">
      <alignment horizontal="center" vertical="center" wrapText="1"/>
    </xf>
    <xf numFmtId="0" fontId="57" fillId="0" borderId="10" xfId="0" applyFont="1" applyBorder="1" applyAlignment="1">
      <alignment horizontal="center"/>
    </xf>
    <xf numFmtId="0" fontId="60" fillId="0" borderId="0" xfId="0" applyFont="1" applyAlignment="1">
      <alignment wrapText="1"/>
    </xf>
    <xf numFmtId="164" fontId="51" fillId="0" borderId="10" xfId="0" applyNumberFormat="1" applyFont="1" applyBorder="1" applyAlignment="1">
      <alignment/>
    </xf>
    <xf numFmtId="10" fontId="51" fillId="0" borderId="10" xfId="0" applyNumberFormat="1" applyFont="1" applyBorder="1" applyAlignment="1">
      <alignment/>
    </xf>
    <xf numFmtId="0" fontId="52" fillId="0" borderId="0" xfId="0" applyFont="1" applyAlignment="1">
      <alignment/>
    </xf>
    <xf numFmtId="10" fontId="51" fillId="0" borderId="10" xfId="0" applyNumberFormat="1" applyFont="1" applyBorder="1" applyAlignment="1">
      <alignment/>
    </xf>
    <xf numFmtId="10" fontId="51" fillId="0" borderId="10" xfId="0" applyNumberFormat="1" applyFont="1" applyBorder="1" applyAlignment="1">
      <alignment/>
    </xf>
    <xf numFmtId="3" fontId="51" fillId="0" borderId="10" xfId="0" applyNumberFormat="1" applyFont="1" applyBorder="1" applyAlignment="1">
      <alignment/>
    </xf>
    <xf numFmtId="49" fontId="51" fillId="0" borderId="10" xfId="0" applyNumberFormat="1" applyFont="1" applyBorder="1" applyAlignment="1">
      <alignment wrapText="1"/>
    </xf>
    <xf numFmtId="3" fontId="51" fillId="0" borderId="10" xfId="0" applyNumberFormat="1" applyFont="1" applyBorder="1" applyAlignment="1">
      <alignment/>
    </xf>
    <xf numFmtId="3" fontId="51" fillId="0" borderId="10" xfId="0" applyNumberFormat="1" applyFont="1" applyBorder="1" applyAlignment="1">
      <alignment/>
    </xf>
    <xf numFmtId="3" fontId="51" fillId="0" borderId="10" xfId="0" applyNumberFormat="1" applyFont="1" applyBorder="1" applyAlignment="1">
      <alignment/>
    </xf>
    <xf numFmtId="3" fontId="51" fillId="0" borderId="10" xfId="0" applyNumberFormat="1" applyFont="1" applyBorder="1" applyAlignment="1">
      <alignment/>
    </xf>
    <xf numFmtId="3" fontId="51" fillId="0" borderId="10" xfId="0" applyNumberFormat="1" applyFont="1" applyBorder="1" applyAlignment="1">
      <alignment/>
    </xf>
    <xf numFmtId="3" fontId="51" fillId="0" borderId="10" xfId="0" applyNumberFormat="1" applyFont="1" applyBorder="1" applyAlignment="1">
      <alignment vertical="center"/>
    </xf>
    <xf numFmtId="3" fontId="51" fillId="0" borderId="10" xfId="0" applyNumberFormat="1" applyFont="1" applyBorder="1" applyAlignment="1">
      <alignment/>
    </xf>
    <xf numFmtId="3" fontId="51" fillId="0" borderId="10" xfId="0" applyNumberFormat="1" applyFont="1" applyBorder="1" applyAlignment="1">
      <alignment/>
    </xf>
    <xf numFmtId="3" fontId="51" fillId="0" borderId="10" xfId="0" applyNumberFormat="1" applyFont="1" applyBorder="1" applyAlignment="1">
      <alignment/>
    </xf>
    <xf numFmtId="3" fontId="51" fillId="0" borderId="10" xfId="0" applyNumberFormat="1" applyFont="1" applyBorder="1" applyAlignment="1">
      <alignment vertical="center"/>
    </xf>
    <xf numFmtId="164" fontId="2" fillId="33" borderId="10" xfId="59" applyNumberFormat="1" applyFont="1" applyFill="1" applyBorder="1" applyAlignment="1">
      <alignment horizontal="right" vertical="center" wrapText="1"/>
      <protection/>
    </xf>
    <xf numFmtId="3" fontId="51" fillId="0" borderId="10" xfId="0" applyNumberFormat="1" applyFont="1" applyBorder="1" applyAlignment="1">
      <alignment/>
    </xf>
    <xf numFmtId="3" fontId="51" fillId="0" borderId="10" xfId="0" applyNumberFormat="1" applyFont="1" applyBorder="1" applyAlignment="1">
      <alignment vertical="center"/>
    </xf>
    <xf numFmtId="3" fontId="51" fillId="0" borderId="10" xfId="0" applyNumberFormat="1" applyFont="1" applyBorder="1" applyAlignment="1">
      <alignment/>
    </xf>
    <xf numFmtId="3" fontId="51" fillId="0" borderId="10" xfId="0" applyNumberFormat="1" applyFont="1" applyBorder="1" applyAlignment="1">
      <alignment/>
    </xf>
    <xf numFmtId="0" fontId="52" fillId="0" borderId="0" xfId="0" applyFont="1" applyAlignment="1">
      <alignment/>
    </xf>
    <xf numFmtId="164" fontId="2" fillId="0" borderId="10" xfId="59" applyNumberFormat="1" applyBorder="1">
      <alignment/>
      <protection/>
    </xf>
    <xf numFmtId="3" fontId="51" fillId="0" borderId="10" xfId="0" applyNumberFormat="1" applyFont="1" applyBorder="1" applyAlignment="1">
      <alignment/>
    </xf>
    <xf numFmtId="0" fontId="57" fillId="0" borderId="10" xfId="0" applyFont="1" applyBorder="1" applyAlignment="1">
      <alignment horizontal="center" vertical="center" wrapText="1"/>
    </xf>
    <xf numFmtId="3" fontId="51" fillId="0" borderId="10" xfId="0" applyNumberFormat="1" applyFont="1" applyBorder="1" applyAlignment="1">
      <alignment/>
    </xf>
    <xf numFmtId="0" fontId="57" fillId="0" borderId="10" xfId="0" applyFont="1" applyBorder="1" applyAlignment="1">
      <alignment horizontal="center" vertical="center"/>
    </xf>
    <xf numFmtId="0" fontId="51" fillId="0" borderId="10" xfId="0" applyFont="1" applyBorder="1" applyAlignment="1">
      <alignment/>
    </xf>
    <xf numFmtId="0" fontId="57" fillId="0" borderId="10" xfId="0" applyFont="1" applyBorder="1" applyAlignment="1">
      <alignment/>
    </xf>
    <xf numFmtId="10" fontId="51" fillId="0" borderId="10" xfId="0" applyNumberFormat="1" applyFont="1" applyBorder="1" applyAlignment="1">
      <alignment/>
    </xf>
    <xf numFmtId="10" fontId="51" fillId="0" borderId="10" xfId="80" applyNumberFormat="1" applyFont="1" applyBorder="1" applyAlignment="1">
      <alignment/>
    </xf>
    <xf numFmtId="164" fontId="2" fillId="33" borderId="10" xfId="63" applyNumberFormat="1" applyFont="1" applyFill="1" applyBorder="1" applyAlignment="1">
      <alignment horizontal="right" vertical="center" wrapText="1"/>
      <protection/>
    </xf>
    <xf numFmtId="3" fontId="51" fillId="0" borderId="10" xfId="0" applyNumberFormat="1" applyFont="1" applyBorder="1" applyAlignment="1">
      <alignment/>
    </xf>
    <xf numFmtId="3" fontId="52" fillId="0" borderId="10" xfId="0" applyNumberFormat="1" applyFont="1" applyBorder="1" applyAlignment="1">
      <alignment/>
    </xf>
    <xf numFmtId="3" fontId="51" fillId="0" borderId="10" xfId="0" applyNumberFormat="1" applyFont="1" applyBorder="1" applyAlignment="1">
      <alignment/>
    </xf>
    <xf numFmtId="3" fontId="52" fillId="0" borderId="10" xfId="0" applyNumberFormat="1" applyFont="1" applyBorder="1" applyAlignment="1">
      <alignment/>
    </xf>
    <xf numFmtId="0" fontId="57" fillId="0" borderId="10" xfId="0" applyFont="1" applyBorder="1" applyAlignment="1">
      <alignment horizontal="center" vertical="center" wrapText="1"/>
    </xf>
    <xf numFmtId="3" fontId="51" fillId="0" borderId="10" xfId="0" applyNumberFormat="1" applyFont="1" applyBorder="1" applyAlignment="1">
      <alignment/>
    </xf>
    <xf numFmtId="3" fontId="52" fillId="0" borderId="10" xfId="0" applyNumberFormat="1" applyFont="1" applyBorder="1" applyAlignment="1">
      <alignment/>
    </xf>
    <xf numFmtId="0" fontId="57" fillId="0" borderId="10" xfId="0" applyFont="1" applyBorder="1" applyAlignment="1">
      <alignment horizontal="center" vertical="center"/>
    </xf>
    <xf numFmtId="10" fontId="51" fillId="0" borderId="10" xfId="0" applyNumberFormat="1" applyFont="1" applyBorder="1" applyAlignment="1">
      <alignment/>
    </xf>
    <xf numFmtId="10" fontId="51" fillId="0" borderId="10" xfId="80" applyNumberFormat="1" applyFont="1" applyBorder="1" applyAlignment="1">
      <alignment/>
    </xf>
    <xf numFmtId="0" fontId="57" fillId="0" borderId="14" xfId="0" applyFont="1" applyBorder="1" applyAlignment="1">
      <alignment horizontal="center" vertical="center"/>
    </xf>
    <xf numFmtId="0" fontId="57" fillId="0" borderId="14" xfId="0" applyFont="1" applyBorder="1" applyAlignment="1">
      <alignment/>
    </xf>
    <xf numFmtId="49" fontId="51" fillId="0" borderId="10" xfId="0" applyNumberFormat="1" applyFont="1" applyBorder="1" applyAlignment="1">
      <alignment wrapText="1"/>
    </xf>
    <xf numFmtId="3" fontId="51" fillId="0" borderId="10" xfId="0" applyNumberFormat="1" applyFont="1" applyBorder="1" applyAlignment="1">
      <alignment/>
    </xf>
    <xf numFmtId="49" fontId="51" fillId="0" borderId="10" xfId="0" applyNumberFormat="1" applyFont="1" applyBorder="1" applyAlignment="1">
      <alignment wrapText="1"/>
    </xf>
    <xf numFmtId="0" fontId="5" fillId="0" borderId="0" xfId="0" applyFont="1" applyAlignment="1">
      <alignment horizontal="center" vertical="center" wrapText="1"/>
    </xf>
    <xf numFmtId="164" fontId="51" fillId="0" borderId="0" xfId="0" applyNumberFormat="1" applyFont="1" applyAlignment="1">
      <alignment/>
    </xf>
    <xf numFmtId="4" fontId="51" fillId="0" borderId="0" xfId="0" applyNumberFormat="1" applyFont="1" applyAlignment="1">
      <alignment/>
    </xf>
    <xf numFmtId="164" fontId="2" fillId="33" borderId="10" xfId="72" applyNumberFormat="1" applyFont="1" applyFill="1" applyBorder="1" applyAlignment="1">
      <alignment horizontal="right" vertical="center" wrapText="1"/>
      <protection/>
    </xf>
    <xf numFmtId="3" fontId="61" fillId="0" borderId="10" xfId="0" applyNumberFormat="1" applyFont="1" applyBorder="1" applyAlignment="1">
      <alignment/>
    </xf>
    <xf numFmtId="0" fontId="62" fillId="0" borderId="10" xfId="0" applyFont="1" applyBorder="1" applyAlignment="1">
      <alignment/>
    </xf>
    <xf numFmtId="3" fontId="62" fillId="0" borderId="10" xfId="0" applyNumberFormat="1" applyFont="1" applyBorder="1" applyAlignment="1">
      <alignment/>
    </xf>
    <xf numFmtId="164" fontId="2" fillId="33" borderId="10" xfId="78" applyNumberFormat="1" applyFont="1" applyFill="1" applyBorder="1" applyAlignment="1">
      <alignment horizontal="right" vertical="center" wrapText="1"/>
      <protection/>
    </xf>
    <xf numFmtId="164" fontId="2" fillId="33" borderId="10" xfId="55" applyNumberFormat="1" applyFont="1" applyFill="1" applyBorder="1" applyAlignment="1">
      <alignment horizontal="right" vertical="center" wrapText="1"/>
      <protection/>
    </xf>
    <xf numFmtId="164" fontId="2" fillId="0" borderId="10" xfId="56" applyNumberFormat="1" applyBorder="1">
      <alignment/>
      <protection/>
    </xf>
    <xf numFmtId="164" fontId="2" fillId="0" borderId="10" xfId="66" applyNumberFormat="1" applyBorder="1">
      <alignment/>
      <protection/>
    </xf>
    <xf numFmtId="0" fontId="53" fillId="0" borderId="0" xfId="0" applyFont="1" applyBorder="1" applyAlignment="1">
      <alignment horizontal="center" vertical="top" wrapText="1"/>
    </xf>
    <xf numFmtId="0" fontId="60" fillId="0" borderId="0" xfId="0" applyFont="1" applyAlignment="1">
      <alignment horizontal="left" wrapText="1"/>
    </xf>
    <xf numFmtId="49" fontId="52" fillId="0" borderId="10" xfId="0" applyNumberFormat="1" applyFont="1" applyBorder="1" applyAlignment="1">
      <alignment horizontal="center" vertical="center"/>
    </xf>
    <xf numFmtId="0" fontId="56" fillId="0" borderId="10" xfId="0" applyFont="1" applyBorder="1" applyAlignment="1">
      <alignment horizontal="center" wrapText="1"/>
    </xf>
    <xf numFmtId="0" fontId="51" fillId="0" borderId="0" xfId="0" applyFont="1" applyAlignment="1">
      <alignment horizontal="center"/>
    </xf>
    <xf numFmtId="0" fontId="57" fillId="0" borderId="12"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5" xfId="0" applyFont="1" applyBorder="1" applyAlignment="1">
      <alignment horizontal="center" vertical="center" wrapText="1"/>
    </xf>
    <xf numFmtId="0" fontId="57" fillId="0" borderId="10" xfId="0" applyFont="1" applyBorder="1" applyAlignment="1">
      <alignment horizontal="center"/>
    </xf>
    <xf numFmtId="0" fontId="51" fillId="0" borderId="0" xfId="0" applyFont="1" applyAlignment="1">
      <alignment horizontal="center" wrapText="1"/>
    </xf>
    <xf numFmtId="0" fontId="57" fillId="0" borderId="16" xfId="0" applyFont="1" applyBorder="1" applyAlignment="1">
      <alignment horizontal="center"/>
    </xf>
    <xf numFmtId="0" fontId="57" fillId="0" borderId="14" xfId="0" applyFont="1" applyBorder="1" applyAlignment="1">
      <alignment horizontal="center"/>
    </xf>
    <xf numFmtId="0" fontId="57" fillId="0" borderId="17" xfId="0" applyFont="1" applyBorder="1" applyAlignment="1">
      <alignment horizontal="center"/>
    </xf>
    <xf numFmtId="0" fontId="57" fillId="0" borderId="11" xfId="0" applyFont="1" applyBorder="1" applyAlignment="1">
      <alignment horizontal="center"/>
    </xf>
    <xf numFmtId="0" fontId="51" fillId="0" borderId="0" xfId="0" applyFont="1" applyAlignment="1">
      <alignment wrapText="1"/>
    </xf>
    <xf numFmtId="49" fontId="57" fillId="0" borderId="17" xfId="0" applyNumberFormat="1" applyFont="1" applyBorder="1" applyAlignment="1">
      <alignment horizontal="center"/>
    </xf>
    <xf numFmtId="49" fontId="57" fillId="0" borderId="11" xfId="0" applyNumberFormat="1" applyFont="1" applyBorder="1" applyAlignment="1">
      <alignment horizontal="center"/>
    </xf>
    <xf numFmtId="49" fontId="57" fillId="0" borderId="10" xfId="0" applyNumberFormat="1" applyFont="1" applyBorder="1" applyAlignment="1">
      <alignment horizontal="center"/>
    </xf>
    <xf numFmtId="49" fontId="57" fillId="0" borderId="12" xfId="0" applyNumberFormat="1" applyFont="1" applyBorder="1" applyAlignment="1">
      <alignment horizontal="center" vertical="center"/>
    </xf>
    <xf numFmtId="49" fontId="57" fillId="0" borderId="13" xfId="0" applyNumberFormat="1" applyFont="1" applyBorder="1" applyAlignment="1">
      <alignment horizontal="center" vertical="center"/>
    </xf>
    <xf numFmtId="49" fontId="57" fillId="0" borderId="15" xfId="0" applyNumberFormat="1" applyFont="1" applyBorder="1" applyAlignment="1">
      <alignment horizontal="center" vertical="center"/>
    </xf>
    <xf numFmtId="0" fontId="57" fillId="0" borderId="12" xfId="0" applyFont="1" applyBorder="1" applyAlignment="1">
      <alignment horizontal="center" vertical="center"/>
    </xf>
    <xf numFmtId="0" fontId="57" fillId="0" borderId="15" xfId="0" applyFont="1" applyBorder="1" applyAlignment="1">
      <alignment horizontal="center" vertical="center"/>
    </xf>
    <xf numFmtId="0" fontId="50" fillId="0" borderId="10" xfId="0" applyFont="1" applyBorder="1" applyAlignment="1">
      <alignment horizontal="center" vertical="center"/>
    </xf>
    <xf numFmtId="0" fontId="57" fillId="0" borderId="10" xfId="0" applyFont="1" applyBorder="1" applyAlignment="1">
      <alignment horizontal="center" vertical="center"/>
    </xf>
    <xf numFmtId="0" fontId="57" fillId="0" borderId="10" xfId="0" applyFont="1" applyBorder="1" applyAlignment="1">
      <alignment horizontal="center" vertical="center" wrapText="1"/>
    </xf>
    <xf numFmtId="0" fontId="60" fillId="0" borderId="0" xfId="0" applyFont="1" applyAlignment="1">
      <alignment horizontal="center"/>
    </xf>
  </cellXfs>
  <cellStyles count="8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10" xfId="54"/>
    <cellStyle name="Normal 11" xfId="55"/>
    <cellStyle name="Normal 11 2" xfId="56"/>
    <cellStyle name="Normal 12" xfId="57"/>
    <cellStyle name="Normal 2" xfId="58"/>
    <cellStyle name="Normal 2 2" xfId="59"/>
    <cellStyle name="Normal 2 3" xfId="60"/>
    <cellStyle name="Normal 2 3 2" xfId="61"/>
    <cellStyle name="Normal 3" xfId="62"/>
    <cellStyle name="Normal 3 2" xfId="63"/>
    <cellStyle name="Normal 3 3" xfId="64"/>
    <cellStyle name="Normal 3 3 2" xfId="65"/>
    <cellStyle name="Normal 4" xfId="66"/>
    <cellStyle name="Normal 4 2" xfId="67"/>
    <cellStyle name="Normal 4 2 2" xfId="68"/>
    <cellStyle name="Normal 5" xfId="69"/>
    <cellStyle name="Normal 6" xfId="70"/>
    <cellStyle name="Normal 6 2" xfId="71"/>
    <cellStyle name="Normal 6 2 2" xfId="72"/>
    <cellStyle name="Normal 6 3" xfId="73"/>
    <cellStyle name="Normal 6 4" xfId="74"/>
    <cellStyle name="Normal 6 5" xfId="75"/>
    <cellStyle name="Normal 7" xfId="76"/>
    <cellStyle name="Normal 8" xfId="77"/>
    <cellStyle name="Normal 9" xfId="78"/>
    <cellStyle name="Notas" xfId="79"/>
    <cellStyle name="Percent" xfId="80"/>
    <cellStyle name="Porcentual 2" xfId="81"/>
    <cellStyle name="Porcentual 3" xfId="82"/>
    <cellStyle name="Porcentual 4" xfId="83"/>
    <cellStyle name="Porcentual 5" xfId="84"/>
    <cellStyle name="Porcentual 6" xfId="85"/>
    <cellStyle name="Porcentual 7" xfId="86"/>
    <cellStyle name="Porcentual 8" xfId="87"/>
    <cellStyle name="Salida" xfId="88"/>
    <cellStyle name="Texto de advertencia" xfId="89"/>
    <cellStyle name="Texto explicativo" xfId="90"/>
    <cellStyle name="Título" xfId="91"/>
    <cellStyle name="Título 2" xfId="92"/>
    <cellStyle name="Título 3" xfId="93"/>
    <cellStyle name="Total"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825"/>
          <c:w val="0.965"/>
          <c:h val="0.89925"/>
        </c:manualLayout>
      </c:layout>
      <c:lineChart>
        <c:grouping val="standard"/>
        <c:varyColors val="0"/>
        <c:ser>
          <c:idx val="0"/>
          <c:order val="0"/>
          <c:tx>
            <c:strRef>
              <c:f>'PEEA-Desempleo'!$B$26</c:f>
              <c:strCache>
                <c:ptCount val="1"/>
                <c:pt idx="0">
                  <c:v>Hombres </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969696"/>
              </a:solidFill>
              <a:ln>
                <a:solidFill>
                  <a:srgbClr val="99CC00"/>
                </a:solidFill>
              </a:ln>
            </c:spPr>
          </c:marker>
          <c:cat>
            <c:strRef>
              <c:f>'PEEA-Desempleo'!$A$27:$A$38</c:f>
              <c:strCache/>
            </c:strRef>
          </c:cat>
          <c:val>
            <c:numRef>
              <c:f>'PEEA-Desempleo'!$B$27:$B$38</c:f>
              <c:numCache/>
            </c:numRef>
          </c:val>
          <c:smooth val="0"/>
        </c:ser>
        <c:ser>
          <c:idx val="1"/>
          <c:order val="1"/>
          <c:tx>
            <c:strRef>
              <c:f>'PEEA-Desempleo'!$C$26</c:f>
              <c:strCache>
                <c:ptCount val="1"/>
                <c:pt idx="0">
                  <c:v>Mujeres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'PEEA-Desempleo'!$A$27:$A$38</c:f>
              <c:strCache/>
            </c:strRef>
          </c:cat>
          <c:val>
            <c:numRef>
              <c:f>'PEEA-Desempleo'!$C$27:$C$38</c:f>
              <c:numCache/>
            </c:numRef>
          </c:val>
          <c:smooth val="0"/>
        </c:ser>
        <c:marker val="1"/>
        <c:axId val="36876492"/>
        <c:axId val="63452973"/>
      </c:lineChart>
      <c:catAx>
        <c:axId val="3687649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3452973"/>
        <c:crosses val="autoZero"/>
        <c:auto val="1"/>
        <c:lblOffset val="100"/>
        <c:tickLblSkip val="1"/>
        <c:noMultiLvlLbl val="0"/>
      </c:catAx>
      <c:valAx>
        <c:axId val="63452973"/>
        <c:scaling>
          <c:orientation val="minMax"/>
          <c:min val="0.15000000000000002"/>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6876492"/>
        <c:crossesAt val="1"/>
        <c:crossBetween val="between"/>
        <c:dispUnits/>
      </c:valAx>
      <c:spPr>
        <a:solidFill>
          <a:srgbClr val="FFFFFF"/>
        </a:solidFill>
        <a:ln w="3175">
          <a:noFill/>
        </a:ln>
      </c:spPr>
    </c:plotArea>
    <c:legend>
      <c:legendPos val="t"/>
      <c:layout>
        <c:manualLayout>
          <c:xMode val="edge"/>
          <c:yMode val="edge"/>
          <c:x val="0"/>
          <c:y val="0.01075"/>
          <c:w val="0.99575"/>
          <c:h val="0.08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25"/>
          <c:y val="0.07925"/>
          <c:w val="0.99225"/>
          <c:h val="0.9125"/>
        </c:manualLayout>
      </c:layout>
      <c:lineChart>
        <c:grouping val="standard"/>
        <c:varyColors val="0"/>
        <c:ser>
          <c:idx val="0"/>
          <c:order val="0"/>
          <c:tx>
            <c:strRef>
              <c:f>'Desempleo Sexo-Edad'!$A$26</c:f>
              <c:strCache>
                <c:ptCount val="1"/>
                <c:pt idx="0">
                  <c:v>16-19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'Desempleo Sexo-Edad'!$B$25:$M$25</c:f>
              <c:strCache/>
            </c:strRef>
          </c:cat>
          <c:val>
            <c:numRef>
              <c:f>'Desempleo Sexo-Edad'!$B$26:$M$26</c:f>
              <c:numCache/>
            </c:numRef>
          </c:val>
          <c:smooth val="0"/>
        </c:ser>
        <c:ser>
          <c:idx val="1"/>
          <c:order val="1"/>
          <c:tx>
            <c:strRef>
              <c:f>'Desempleo Sexo-Edad'!$A$27</c:f>
              <c:strCache>
                <c:ptCount val="1"/>
                <c:pt idx="0">
                  <c:v>20-24</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'Desempleo Sexo-Edad'!$B$25:$M$25</c:f>
              <c:strCache/>
            </c:strRef>
          </c:cat>
          <c:val>
            <c:numRef>
              <c:f>'Desempleo Sexo-Edad'!$B$27:$M$27</c:f>
              <c:numCache/>
            </c:numRef>
          </c:val>
          <c:smooth val="0"/>
        </c:ser>
        <c:ser>
          <c:idx val="2"/>
          <c:order val="2"/>
          <c:tx>
            <c:strRef>
              <c:f>'Desempleo Sexo-Edad'!$A$28</c:f>
              <c:strCache>
                <c:ptCount val="1"/>
                <c:pt idx="0">
                  <c:v>25-29</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'Desempleo Sexo-Edad'!$B$25:$M$25</c:f>
              <c:strCache/>
            </c:strRef>
          </c:cat>
          <c:val>
            <c:numRef>
              <c:f>'Desempleo Sexo-Edad'!$B$28:$M$28</c:f>
              <c:numCache/>
            </c:numRef>
          </c:val>
          <c:smooth val="0"/>
        </c:ser>
        <c:ser>
          <c:idx val="3"/>
          <c:order val="3"/>
          <c:tx>
            <c:strRef>
              <c:f>'Desempleo Sexo-Edad'!$A$29</c:f>
              <c:strCache>
                <c:ptCount val="1"/>
                <c:pt idx="0">
                  <c:v>30-34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'Desempleo Sexo-Edad'!$B$25:$M$25</c:f>
              <c:strCache/>
            </c:strRef>
          </c:cat>
          <c:val>
            <c:numRef>
              <c:f>'Desempleo Sexo-Edad'!$B$29:$M$29</c:f>
              <c:numCache/>
            </c:numRef>
          </c:val>
          <c:smooth val="0"/>
        </c:ser>
        <c:ser>
          <c:idx val="4"/>
          <c:order val="4"/>
          <c:tx>
            <c:strRef>
              <c:f>'Desempleo Sexo-Edad'!$A$30</c:f>
              <c:strCache>
                <c:ptCount val="1"/>
                <c:pt idx="0">
                  <c:v>35-39</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'Desempleo Sexo-Edad'!$B$25:$M$25</c:f>
              <c:strCache/>
            </c:strRef>
          </c:cat>
          <c:val>
            <c:numRef>
              <c:f>'Desempleo Sexo-Edad'!$B$30:$M$30</c:f>
              <c:numCache/>
            </c:numRef>
          </c:val>
          <c:smooth val="0"/>
        </c:ser>
        <c:ser>
          <c:idx val="5"/>
          <c:order val="5"/>
          <c:tx>
            <c:strRef>
              <c:f>'Desempleo Sexo-Edad'!$A$31</c:f>
              <c:strCache>
                <c:ptCount val="1"/>
                <c:pt idx="0">
                  <c:v>40-44</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'Desempleo Sexo-Edad'!$B$25:$M$25</c:f>
              <c:strCache/>
            </c:strRef>
          </c:cat>
          <c:val>
            <c:numRef>
              <c:f>'Desempleo Sexo-Edad'!$B$31:$M$31</c:f>
              <c:numCache/>
            </c:numRef>
          </c:val>
          <c:smooth val="0"/>
        </c:ser>
        <c:ser>
          <c:idx val="6"/>
          <c:order val="6"/>
          <c:tx>
            <c:strRef>
              <c:f>'Desempleo Sexo-Edad'!$A$32</c:f>
              <c:strCache>
                <c:ptCount val="1"/>
                <c:pt idx="0">
                  <c:v>45-49</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9999FF"/>
              </a:solidFill>
              <a:ln>
                <a:solidFill>
                  <a:srgbClr val="9999FF"/>
                </a:solidFill>
              </a:ln>
            </c:spPr>
          </c:marker>
          <c:cat>
            <c:strRef>
              <c:f>'Desempleo Sexo-Edad'!$B$25:$M$25</c:f>
              <c:strCache/>
            </c:strRef>
          </c:cat>
          <c:val>
            <c:numRef>
              <c:f>'Desempleo Sexo-Edad'!$B$32:$M$32</c:f>
              <c:numCache/>
            </c:numRef>
          </c:val>
          <c:smooth val="0"/>
        </c:ser>
        <c:ser>
          <c:idx val="7"/>
          <c:order val="7"/>
          <c:tx>
            <c:strRef>
              <c:f>'Desempleo Sexo-Edad'!$A$33</c:f>
              <c:strCache>
                <c:ptCount val="1"/>
                <c:pt idx="0">
                  <c:v>50-54</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69696"/>
              </a:solidFill>
              <a:ln>
                <a:solidFill>
                  <a:srgbClr val="FF8080"/>
                </a:solidFill>
              </a:ln>
            </c:spPr>
          </c:marker>
          <c:cat>
            <c:strRef>
              <c:f>'Desempleo Sexo-Edad'!$B$25:$M$25</c:f>
              <c:strCache/>
            </c:strRef>
          </c:cat>
          <c:val>
            <c:numRef>
              <c:f>'Desempleo Sexo-Edad'!$B$33:$M$33</c:f>
              <c:numCache/>
            </c:numRef>
          </c:val>
          <c:smooth val="0"/>
        </c:ser>
        <c:ser>
          <c:idx val="8"/>
          <c:order val="8"/>
          <c:tx>
            <c:strRef>
              <c:f>'Desempleo Sexo-Edad'!$A$34</c:f>
              <c:strCache>
                <c:ptCount val="1"/>
                <c:pt idx="0">
                  <c:v>55-59</c:v>
                </c:pt>
              </c:strCache>
            </c:strRef>
          </c:tx>
          <c:spPr>
            <a:ln w="25400">
              <a:solidFill>
                <a:srgbClr val="FFCC99"/>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C0C0C0"/>
              </a:solidFill>
              <a:ln>
                <a:solidFill>
                  <a:srgbClr val="FFCC99"/>
                </a:solidFill>
              </a:ln>
            </c:spPr>
          </c:marker>
          <c:cat>
            <c:strRef>
              <c:f>'Desempleo Sexo-Edad'!$B$25:$M$25</c:f>
              <c:strCache/>
            </c:strRef>
          </c:cat>
          <c:val>
            <c:numRef>
              <c:f>'Desempleo Sexo-Edad'!$B$34:$M$34</c:f>
              <c:numCache/>
            </c:numRef>
          </c:val>
          <c:smooth val="0"/>
        </c:ser>
        <c:ser>
          <c:idx val="9"/>
          <c:order val="9"/>
          <c:tx>
            <c:strRef>
              <c:f>'Desempleo Sexo-Edad'!$A$35</c:f>
              <c:strCache>
                <c:ptCount val="1"/>
                <c:pt idx="0">
                  <c:v>60-64</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0C0C0"/>
              </a:solidFill>
              <a:ln>
                <a:solidFill>
                  <a:srgbClr val="9999FF"/>
                </a:solidFill>
              </a:ln>
            </c:spPr>
          </c:marker>
          <c:cat>
            <c:strRef>
              <c:f>'Desempleo Sexo-Edad'!$B$25:$M$25</c:f>
              <c:strCache/>
            </c:strRef>
          </c:cat>
          <c:val>
            <c:numRef>
              <c:f>'Desempleo Sexo-Edad'!$B$35:$M$35</c:f>
              <c:numCache/>
            </c:numRef>
          </c:val>
          <c:smooth val="0"/>
        </c:ser>
        <c:marker val="1"/>
        <c:axId val="34205846"/>
        <c:axId val="39417159"/>
      </c:lineChart>
      <c:catAx>
        <c:axId val="3420584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9417159"/>
        <c:crosses val="autoZero"/>
        <c:auto val="1"/>
        <c:lblOffset val="100"/>
        <c:tickLblSkip val="1"/>
        <c:noMultiLvlLbl val="0"/>
      </c:catAx>
      <c:valAx>
        <c:axId val="39417159"/>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4205846"/>
        <c:crossesAt val="1"/>
        <c:crossBetween val="between"/>
        <c:dispUnits/>
      </c:valAx>
      <c:spPr>
        <a:solidFill>
          <a:srgbClr val="FFFFFF"/>
        </a:solidFill>
        <a:ln w="3175">
          <a:noFill/>
        </a:ln>
      </c:spPr>
    </c:plotArea>
    <c:legend>
      <c:legendPos val="t"/>
      <c:layout>
        <c:manualLayout>
          <c:xMode val="edge"/>
          <c:yMode val="edge"/>
          <c:x val="0.0065"/>
          <c:y val="0.00875"/>
          <c:w val="0.96375"/>
          <c:h val="0.097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11175"/>
          <c:w val="0.97075"/>
          <c:h val="0.89325"/>
        </c:manualLayout>
      </c:layout>
      <c:lineChart>
        <c:grouping val="standard"/>
        <c:varyColors val="0"/>
        <c:ser>
          <c:idx val="0"/>
          <c:order val="0"/>
          <c:tx>
            <c:strRef>
              <c:f>'Desempleo Sexo-Estudios'!$B$24</c:f>
              <c:strCache>
                <c:ptCount val="1"/>
                <c:pt idx="0">
                  <c:v>Enero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'Desempleo Sexo-Estudios'!$A$25:$A$33</c:f>
              <c:strCache/>
            </c:strRef>
          </c:cat>
          <c:val>
            <c:numRef>
              <c:f>'Desempleo Sexo-Estudios'!$B$25:$B$33</c:f>
              <c:numCache/>
            </c:numRef>
          </c:val>
          <c:smooth val="0"/>
        </c:ser>
        <c:ser>
          <c:idx val="1"/>
          <c:order val="1"/>
          <c:tx>
            <c:strRef>
              <c:f>'Desempleo Sexo-Estudios'!$C$24</c:f>
              <c:strCache>
                <c:ptCount val="1"/>
                <c:pt idx="0">
                  <c:v>Febrero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'Desempleo Sexo-Estudios'!$A$25:$A$33</c:f>
              <c:strCache/>
            </c:strRef>
          </c:cat>
          <c:val>
            <c:numRef>
              <c:f>'Desempleo Sexo-Estudios'!$C$25:$C$33</c:f>
              <c:numCache/>
            </c:numRef>
          </c:val>
          <c:smooth val="0"/>
        </c:ser>
        <c:ser>
          <c:idx val="2"/>
          <c:order val="2"/>
          <c:tx>
            <c:strRef>
              <c:f>'Desempleo Sexo-Estudios'!$D$24</c:f>
              <c:strCache>
                <c:ptCount val="1"/>
                <c:pt idx="0">
                  <c:v>Marzo</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'Desempleo Sexo-Estudios'!$A$25:$A$33</c:f>
              <c:strCache/>
            </c:strRef>
          </c:cat>
          <c:val>
            <c:numRef>
              <c:f>'Desempleo Sexo-Estudios'!$D$25:$D$33</c:f>
              <c:numCache/>
            </c:numRef>
          </c:val>
          <c:smooth val="0"/>
        </c:ser>
        <c:ser>
          <c:idx val="3"/>
          <c:order val="3"/>
          <c:tx>
            <c:strRef>
              <c:f>'Desempleo Sexo-Estudios'!$E$24</c:f>
              <c:strCache>
                <c:ptCount val="1"/>
                <c:pt idx="0">
                  <c:v>Abril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'Desempleo Sexo-Estudios'!$A$25:$A$33</c:f>
              <c:strCache/>
            </c:strRef>
          </c:cat>
          <c:val>
            <c:numRef>
              <c:f>'Desempleo Sexo-Estudios'!$E$25:$E$33</c:f>
              <c:numCache/>
            </c:numRef>
          </c:val>
          <c:smooth val="0"/>
        </c:ser>
        <c:ser>
          <c:idx val="4"/>
          <c:order val="4"/>
          <c:tx>
            <c:strRef>
              <c:f>'Desempleo Sexo-Estudios'!$F$24</c:f>
              <c:strCache>
                <c:ptCount val="1"/>
                <c:pt idx="0">
                  <c:v>Mayo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cat>
            <c:strRef>
              <c:f>'Desempleo Sexo-Estudios'!$A$25:$A$33</c:f>
              <c:strCache/>
            </c:strRef>
          </c:cat>
          <c:val>
            <c:numRef>
              <c:f>'Desempleo Sexo-Estudios'!$F$25:$F$33</c:f>
              <c:numCache/>
            </c:numRef>
          </c:val>
          <c:smooth val="0"/>
        </c:ser>
        <c:ser>
          <c:idx val="5"/>
          <c:order val="5"/>
          <c:tx>
            <c:strRef>
              <c:f>'Desempleo Sexo-Estudios'!$G$24</c:f>
              <c:strCache>
                <c:ptCount val="1"/>
                <c:pt idx="0">
                  <c:v>Junio</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cat>
            <c:strRef>
              <c:f>'Desempleo Sexo-Estudios'!$A$25:$A$33</c:f>
              <c:strCache/>
            </c:strRef>
          </c:cat>
          <c:val>
            <c:numRef>
              <c:f>'Desempleo Sexo-Estudios'!$G$25:$G$33</c:f>
              <c:numCache/>
            </c:numRef>
          </c:val>
          <c:smooth val="0"/>
        </c:ser>
        <c:ser>
          <c:idx val="6"/>
          <c:order val="6"/>
          <c:tx>
            <c:strRef>
              <c:f>'Desempleo Sexo-Estudios'!$H$24</c:f>
              <c:strCache>
                <c:ptCount val="1"/>
                <c:pt idx="0">
                  <c:v>Julio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cat>
            <c:strRef>
              <c:f>'Desempleo Sexo-Estudios'!$A$25:$A$33</c:f>
              <c:strCache/>
            </c:strRef>
          </c:cat>
          <c:val>
            <c:numRef>
              <c:f>'Desempleo Sexo-Estudios'!$H$25:$H$33</c:f>
              <c:numCache/>
            </c:numRef>
          </c:val>
          <c:smooth val="0"/>
        </c:ser>
        <c:ser>
          <c:idx val="7"/>
          <c:order val="7"/>
          <c:tx>
            <c:strRef>
              <c:f>'Desempleo Sexo-Estudios'!$I$24</c:f>
              <c:strCache>
                <c:ptCount val="1"/>
                <c:pt idx="0">
                  <c:v>Agosto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cat>
            <c:strRef>
              <c:f>'Desempleo Sexo-Estudios'!$A$25:$A$33</c:f>
              <c:strCache/>
            </c:strRef>
          </c:cat>
          <c:val>
            <c:numRef>
              <c:f>'Desempleo Sexo-Estudios'!$I$25:$I$33</c:f>
              <c:numCache/>
            </c:numRef>
          </c:val>
          <c:smooth val="0"/>
        </c:ser>
        <c:ser>
          <c:idx val="8"/>
          <c:order val="8"/>
          <c:tx>
            <c:strRef>
              <c:f>'Desempleo Sexo-Estudios'!$J$24</c:f>
              <c:strCache>
                <c:ptCount val="1"/>
                <c:pt idx="0">
                  <c:v>Septiembre</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cat>
            <c:strRef>
              <c:f>'Desempleo Sexo-Estudios'!$A$25:$A$33</c:f>
              <c:strCache/>
            </c:strRef>
          </c:cat>
          <c:val>
            <c:numRef>
              <c:f>'Desempleo Sexo-Estudios'!$J$25:$J$33</c:f>
              <c:numCache/>
            </c:numRef>
          </c:val>
          <c:smooth val="0"/>
        </c:ser>
        <c:ser>
          <c:idx val="9"/>
          <c:order val="9"/>
          <c:tx>
            <c:strRef>
              <c:f>'Desempleo Sexo-Estudios'!$K$24</c:f>
              <c:strCache>
                <c:ptCount val="1"/>
                <c:pt idx="0">
                  <c:v>Octubre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'Desempleo Sexo-Estudios'!$A$25:$A$33</c:f>
              <c:strCache/>
            </c:strRef>
          </c:cat>
          <c:val>
            <c:numRef>
              <c:f>'Desempleo Sexo-Estudios'!$K$25:$K$33</c:f>
              <c:numCache/>
            </c:numRef>
          </c:val>
          <c:smooth val="0"/>
        </c:ser>
        <c:ser>
          <c:idx val="10"/>
          <c:order val="10"/>
          <c:tx>
            <c:strRef>
              <c:f>'Desempleo Sexo-Estudios'!$L$24</c:f>
              <c:strCache>
                <c:ptCount val="1"/>
                <c:pt idx="0">
                  <c:v>Noviembre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cat>
            <c:strRef>
              <c:f>'Desempleo Sexo-Estudios'!$A$25:$A$33</c:f>
              <c:strCache/>
            </c:strRef>
          </c:cat>
          <c:val>
            <c:numRef>
              <c:f>'Desempleo Sexo-Estudios'!$L$25:$L$33</c:f>
              <c:numCache/>
            </c:numRef>
          </c:val>
          <c:smooth val="0"/>
        </c:ser>
        <c:ser>
          <c:idx val="11"/>
          <c:order val="11"/>
          <c:tx>
            <c:strRef>
              <c:f>'Desempleo Sexo-Estudios'!$M$24</c:f>
              <c:strCache>
                <c:ptCount val="1"/>
                <c:pt idx="0">
                  <c:v>Diciembre</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cat>
            <c:strRef>
              <c:f>'Desempleo Sexo-Estudios'!$A$25:$A$33</c:f>
              <c:strCache/>
            </c:strRef>
          </c:cat>
          <c:val>
            <c:numRef>
              <c:f>'Desempleo Sexo-Estudios'!$M$25:$M$33</c:f>
              <c:numCache/>
            </c:numRef>
          </c:val>
          <c:smooth val="0"/>
        </c:ser>
        <c:marker val="1"/>
        <c:axId val="19210112"/>
        <c:axId val="38673281"/>
      </c:lineChart>
      <c:catAx>
        <c:axId val="19210112"/>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673281"/>
        <c:crosses val="autoZero"/>
        <c:auto val="1"/>
        <c:lblOffset val="100"/>
        <c:tickLblSkip val="1"/>
        <c:noMultiLvlLbl val="0"/>
      </c:catAx>
      <c:valAx>
        <c:axId val="38673281"/>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9210112"/>
        <c:crossesAt val="1"/>
        <c:crossBetween val="between"/>
        <c:dispUnits/>
      </c:valAx>
      <c:spPr>
        <a:solidFill>
          <a:srgbClr val="FFFFFF"/>
        </a:solidFill>
        <a:ln w="3175">
          <a:noFill/>
        </a:ln>
      </c:spPr>
    </c:plotArea>
    <c:legend>
      <c:legendPos val="t"/>
      <c:layout>
        <c:manualLayout>
          <c:xMode val="edge"/>
          <c:yMode val="edge"/>
          <c:x val="0"/>
          <c:y val="0.0065"/>
          <c:w val="0.9795"/>
          <c:h val="0.116"/>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775"/>
          <c:w val="0.99"/>
          <c:h val="0.91025"/>
        </c:manualLayout>
      </c:layout>
      <c:lineChart>
        <c:grouping val="standard"/>
        <c:varyColors val="0"/>
        <c:ser>
          <c:idx val="0"/>
          <c:order val="0"/>
          <c:tx>
            <c:strRef>
              <c:f>'Desempleo Sectores-Sexo'!$A$35</c:f>
              <c:strCache>
                <c:ptCount val="1"/>
                <c:pt idx="0">
                  <c:v>Industria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'Desempleo Sectores-Sexo'!$B$34:$M$34</c:f>
              <c:strCache/>
            </c:strRef>
          </c:cat>
          <c:val>
            <c:numRef>
              <c:f>'Desempleo Sectores-Sexo'!$B$35:$M$35</c:f>
              <c:numCache/>
            </c:numRef>
          </c:val>
          <c:smooth val="0"/>
        </c:ser>
        <c:ser>
          <c:idx val="1"/>
          <c:order val="1"/>
          <c:tx>
            <c:strRef>
              <c:f>'Desempleo Sectores-Sexo'!$A$36</c:f>
              <c:strCache>
                <c:ptCount val="1"/>
                <c:pt idx="0">
                  <c:v>Agricultura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'Desempleo Sectores-Sexo'!$B$34:$M$34</c:f>
              <c:strCache/>
            </c:strRef>
          </c:cat>
          <c:val>
            <c:numRef>
              <c:f>'Desempleo Sectores-Sexo'!$B$36:$M$36</c:f>
              <c:numCache/>
            </c:numRef>
          </c:val>
          <c:smooth val="0"/>
        </c:ser>
        <c:ser>
          <c:idx val="2"/>
          <c:order val="2"/>
          <c:tx>
            <c:strRef>
              <c:f>'Desempleo Sectores-Sexo'!$A$37</c:f>
              <c:strCache>
                <c:ptCount val="1"/>
                <c:pt idx="0">
                  <c:v>Servicios</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'Desempleo Sectores-Sexo'!$B$34:$M$34</c:f>
              <c:strCache/>
            </c:strRef>
          </c:cat>
          <c:val>
            <c:numRef>
              <c:f>'Desempleo Sectores-Sexo'!$B$37:$M$37</c:f>
              <c:numCache/>
            </c:numRef>
          </c:val>
          <c:smooth val="0"/>
        </c:ser>
        <c:ser>
          <c:idx val="3"/>
          <c:order val="3"/>
          <c:tx>
            <c:strRef>
              <c:f>'Desempleo Sectores-Sexo'!$A$38</c:f>
              <c:strCache>
                <c:ptCount val="1"/>
                <c:pt idx="0">
                  <c:v>Construcción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'Desempleo Sectores-Sexo'!$B$34:$M$34</c:f>
              <c:strCache/>
            </c:strRef>
          </c:cat>
          <c:val>
            <c:numRef>
              <c:f>'Desempleo Sectores-Sexo'!$B$38:$M$38</c:f>
              <c:numCache/>
            </c:numRef>
          </c:val>
          <c:smooth val="0"/>
        </c:ser>
        <c:ser>
          <c:idx val="4"/>
          <c:order val="4"/>
          <c:tx>
            <c:strRef>
              <c:f>'Desempleo Sectores-Sexo'!$A$39</c:f>
              <c:strCache>
                <c:ptCount val="1"/>
                <c:pt idx="0">
                  <c:v>Admón.  Pública (Defensa y Admón. Local)</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33CCCC"/>
                </a:solidFill>
              </a:ln>
            </c:spPr>
          </c:marker>
          <c:cat>
            <c:strRef>
              <c:f>'Desempleo Sectores-Sexo'!$B$34:$M$34</c:f>
              <c:strCache/>
            </c:strRef>
          </c:cat>
          <c:val>
            <c:numRef>
              <c:f>'Desempleo Sectores-Sexo'!$B$39:$M$39</c:f>
              <c:numCache/>
            </c:numRef>
          </c:val>
          <c:smooth val="0"/>
        </c:ser>
        <c:ser>
          <c:idx val="5"/>
          <c:order val="5"/>
          <c:tx>
            <c:strRef>
              <c:f>'Desempleo Sectores-Sexo'!$A$40</c:f>
              <c:strCache>
                <c:ptCount val="1"/>
                <c:pt idx="0">
                  <c:v>Sin Empleo Anterior</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9900"/>
                </a:solidFill>
              </a:ln>
            </c:spPr>
          </c:marker>
          <c:cat>
            <c:strRef>
              <c:f>'Desempleo Sectores-Sexo'!$B$34:$M$34</c:f>
              <c:strCache/>
            </c:strRef>
          </c:cat>
          <c:val>
            <c:numRef>
              <c:f>'Desempleo Sectores-Sexo'!$B$40:$M$40</c:f>
              <c:numCache/>
            </c:numRef>
          </c:val>
          <c:smooth val="0"/>
        </c:ser>
        <c:marker val="1"/>
        <c:axId val="12515210"/>
        <c:axId val="45528027"/>
      </c:lineChart>
      <c:catAx>
        <c:axId val="1251521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5528027"/>
        <c:crosses val="autoZero"/>
        <c:auto val="1"/>
        <c:lblOffset val="100"/>
        <c:tickLblSkip val="1"/>
        <c:noMultiLvlLbl val="0"/>
      </c:catAx>
      <c:valAx>
        <c:axId val="45528027"/>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12515210"/>
        <c:crossesAt val="1"/>
        <c:crossBetween val="between"/>
        <c:dispUnits/>
      </c:valAx>
      <c:spPr>
        <a:solidFill>
          <a:srgbClr val="FFFFFF"/>
        </a:solidFill>
        <a:ln w="3175">
          <a:noFill/>
        </a:ln>
      </c:spPr>
    </c:plotArea>
    <c:legend>
      <c:legendPos val="t"/>
      <c:layout>
        <c:manualLayout>
          <c:xMode val="edge"/>
          <c:yMode val="edge"/>
          <c:x val="0"/>
          <c:y val="0.00975"/>
          <c:w val="0.99725"/>
          <c:h val="0.101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47"/>
          <c:w val="0.99175"/>
          <c:h val="0.9275"/>
        </c:manualLayout>
      </c:layout>
      <c:barChart>
        <c:barDir val="col"/>
        <c:grouping val="percentStacked"/>
        <c:varyColors val="0"/>
        <c:ser>
          <c:idx val="0"/>
          <c:order val="0"/>
          <c:tx>
            <c:strRef>
              <c:f>'Ocupaciones más demandadas'!$C$9</c:f>
              <c:strCache>
                <c:ptCount val="1"/>
                <c:pt idx="0">
                  <c:v>Nº de Hombres</c:v>
                </c:pt>
              </c:strCache>
            </c:strRef>
          </c:tx>
          <c:spPr>
            <a:solidFill>
              <a:srgbClr val="9BBB59"/>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tx>
                <c:rich>
                  <a:bodyPr vert="horz" rot="0" anchor="ctr"/>
                  <a:lstStyle/>
                  <a:p>
                    <a:pPr algn="ctr">
                      <a:defRPr/>
                    </a:pPr>
                    <a:r>
                      <a:rPr lang="en-US" cap="none" sz="1000" b="1" i="0" u="none" baseline="0">
                        <a:solidFill>
                          <a:srgbClr val="000000"/>
                        </a:solidFill>
                      </a:rPr>
                      <a:t>5,70 %</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1" i="0" u="none" baseline="0">
                        <a:solidFill>
                          <a:srgbClr val="000000"/>
                        </a:solidFill>
                      </a:rPr>
                      <a:t>17,86 %</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1" i="0" u="none" baseline="0">
                        <a:solidFill>
                          <a:srgbClr val="000000"/>
                        </a:solidFill>
                      </a:rPr>
                      <a:t>27,74 %</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1" i="0" u="none" baseline="0">
                        <a:solidFill>
                          <a:srgbClr val="000000"/>
                        </a:solidFill>
                      </a:rPr>
                      <a:t>63,78 %</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1" i="0" u="none" baseline="0">
                        <a:solidFill>
                          <a:srgbClr val="000000"/>
                        </a:solidFill>
                      </a:rPr>
                      <a:t>98,12 %</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1" i="0" u="none" baseline="0">
                        <a:solidFill>
                          <a:srgbClr val="000000"/>
                        </a:solidFill>
                      </a:rPr>
                      <a:t>67,10 %</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1" i="0" u="none" baseline="0">
                        <a:solidFill>
                          <a:srgbClr val="000000"/>
                        </a:solidFill>
                      </a:rPr>
                      <a:t>99,42 %</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0" b="1" i="0" u="none" baseline="0">
                        <a:solidFill>
                          <a:srgbClr val="000000"/>
                        </a:solidFill>
                      </a:rPr>
                      <a:t>77,47 %</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000" b="1" i="0" u="none" baseline="0">
                        <a:solidFill>
                          <a:srgbClr val="000000"/>
                        </a:solidFill>
                      </a:rPr>
                      <a:t>94,60 %</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1000" b="1" i="0" u="none" baseline="0">
                        <a:solidFill>
                          <a:srgbClr val="000000"/>
                        </a:solidFill>
                      </a:rPr>
                      <a:t>21,21 %</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1000" b="1" i="0" u="none" baseline="0">
                        <a:solidFill>
                          <a:srgbClr val="000000"/>
                        </a:solidFill>
                      </a:rPr>
                      <a:t>76,79 %</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1000" b="1" i="0" u="none" baseline="0">
                        <a:solidFill>
                          <a:srgbClr val="000000"/>
                        </a:solidFill>
                      </a:rPr>
                      <a:t>22,75 %</a:t>
                    </a:r>
                  </a:p>
                </c:rich>
              </c:tx>
              <c:numFmt formatCode="General" sourceLinked="1"/>
              <c:spPr>
                <a:noFill/>
                <a:ln w="3175">
                  <a:noFill/>
                </a:ln>
              </c:spPr>
              <c:showLegendKey val="0"/>
              <c:showVal val="0"/>
              <c:showBubbleSize val="0"/>
              <c:showCatName val="1"/>
              <c:showSerName val="0"/>
              <c:showPercent val="0"/>
            </c:dLbl>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'Ocupaciones más demandadas'!$B$10:$B$19</c:f>
              <c:strCache/>
            </c:strRef>
          </c:cat>
          <c:val>
            <c:numRef>
              <c:f>'Ocupaciones más demandadas'!$C$10:$C$19</c:f>
              <c:numCache/>
            </c:numRef>
          </c:val>
        </c:ser>
        <c:ser>
          <c:idx val="1"/>
          <c:order val="1"/>
          <c:tx>
            <c:strRef>
              <c:f>'Ocupaciones más demandadas'!$E$9</c:f>
              <c:strCache>
                <c:ptCount val="1"/>
                <c:pt idx="0">
                  <c:v>Nº de Mujeres</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tx>
                <c:rich>
                  <a:bodyPr vert="horz" rot="0" anchor="ctr"/>
                  <a:lstStyle/>
                  <a:p>
                    <a:pPr algn="ctr">
                      <a:defRPr/>
                    </a:pPr>
                    <a:r>
                      <a:rPr lang="en-US" cap="none" sz="1000" b="1" i="0" u="none" baseline="0">
                        <a:solidFill>
                          <a:srgbClr val="000000"/>
                        </a:solidFill>
                      </a:rPr>
                      <a:t>94,30 %</a:t>
                    </a:r>
                  </a:p>
                </c:rich>
              </c:tx>
              <c:numFmt formatCode="General" sourceLinked="1"/>
              <c:spPr>
                <a:noFill/>
                <a:ln w="3175">
                  <a:noFill/>
                </a:ln>
              </c:spPr>
              <c:showLegendKey val="0"/>
              <c:showVal val="0"/>
              <c:showBubbleSize val="0"/>
              <c:showCatName val="1"/>
              <c:showSerName val="0"/>
              <c:showPercent val="0"/>
            </c:dLbl>
            <c:dLbl>
              <c:idx val="1"/>
              <c:tx>
                <c:rich>
                  <a:bodyPr vert="horz" rot="0" anchor="ctr"/>
                  <a:lstStyle/>
                  <a:p>
                    <a:pPr algn="ctr">
                      <a:defRPr/>
                    </a:pPr>
                    <a:r>
                      <a:rPr lang="en-US" cap="none" sz="1000" b="1" i="0" u="none" baseline="0">
                        <a:solidFill>
                          <a:srgbClr val="000000"/>
                        </a:solidFill>
                      </a:rPr>
                      <a:t>82,14 %</a:t>
                    </a:r>
                  </a:p>
                </c:rich>
              </c:tx>
              <c:numFmt formatCode="General" sourceLinked="1"/>
              <c:spPr>
                <a:noFill/>
                <a:ln w="3175">
                  <a:noFill/>
                </a:ln>
              </c:spPr>
              <c:showLegendKey val="0"/>
              <c:showVal val="0"/>
              <c:showBubbleSize val="0"/>
              <c:showCatName val="1"/>
              <c:showSerName val="0"/>
              <c:showPercent val="0"/>
            </c:dLbl>
            <c:dLbl>
              <c:idx val="2"/>
              <c:tx>
                <c:rich>
                  <a:bodyPr vert="horz" rot="0" anchor="ctr"/>
                  <a:lstStyle/>
                  <a:p>
                    <a:pPr algn="ctr">
                      <a:defRPr/>
                    </a:pPr>
                    <a:r>
                      <a:rPr lang="en-US" cap="none" sz="1000" b="1" i="0" u="none" baseline="0">
                        <a:solidFill>
                          <a:srgbClr val="000000"/>
                        </a:solidFill>
                      </a:rPr>
                      <a:t>72,26 %</a:t>
                    </a:r>
                  </a:p>
                </c:rich>
              </c:tx>
              <c:numFmt formatCode="General" sourceLinked="1"/>
              <c:spPr>
                <a:noFill/>
                <a:ln w="3175">
                  <a:noFill/>
                </a:ln>
              </c:spPr>
              <c:showLegendKey val="0"/>
              <c:showVal val="0"/>
              <c:showBubbleSize val="0"/>
              <c:showCatName val="1"/>
              <c:showSerName val="0"/>
              <c:showPercent val="0"/>
            </c:dLbl>
            <c:dLbl>
              <c:idx val="3"/>
              <c:tx>
                <c:rich>
                  <a:bodyPr vert="horz" rot="0" anchor="ctr"/>
                  <a:lstStyle/>
                  <a:p>
                    <a:pPr algn="ctr">
                      <a:defRPr/>
                    </a:pPr>
                    <a:r>
                      <a:rPr lang="en-US" cap="none" sz="1000" b="1" i="0" u="none" baseline="0">
                        <a:solidFill>
                          <a:srgbClr val="000000"/>
                        </a:solidFill>
                      </a:rPr>
                      <a:t>36,22 %</a:t>
                    </a:r>
                  </a:p>
                </c:rich>
              </c:tx>
              <c:numFmt formatCode="General" sourceLinked="1"/>
              <c:spPr>
                <a:noFill/>
                <a:ln w="3175">
                  <a:noFill/>
                </a:ln>
              </c:spPr>
              <c:showLegendKey val="0"/>
              <c:showVal val="0"/>
              <c:showBubbleSize val="0"/>
              <c:showCatName val="1"/>
              <c:showSerName val="0"/>
              <c:showPercent val="0"/>
            </c:dLbl>
            <c:dLbl>
              <c:idx val="4"/>
              <c:tx>
                <c:rich>
                  <a:bodyPr vert="horz" rot="0" anchor="ctr"/>
                  <a:lstStyle/>
                  <a:p>
                    <a:pPr algn="ctr">
                      <a:defRPr/>
                    </a:pPr>
                    <a:r>
                      <a:rPr lang="en-US" cap="none" sz="1000" b="1" i="0" u="none" baseline="0">
                        <a:solidFill>
                          <a:srgbClr val="000000"/>
                        </a:solidFill>
                      </a:rPr>
                      <a:t>1,88 %</a:t>
                    </a:r>
                  </a:p>
                </c:rich>
              </c:tx>
              <c:numFmt formatCode="General" sourceLinked="1"/>
              <c:spPr>
                <a:noFill/>
                <a:ln w="3175">
                  <a:noFill/>
                </a:ln>
              </c:spPr>
              <c:showLegendKey val="0"/>
              <c:showVal val="0"/>
              <c:showBubbleSize val="0"/>
              <c:showCatName val="1"/>
              <c:showSerName val="0"/>
              <c:showPercent val="0"/>
            </c:dLbl>
            <c:dLbl>
              <c:idx val="5"/>
              <c:tx>
                <c:rich>
                  <a:bodyPr vert="horz" rot="0" anchor="ctr"/>
                  <a:lstStyle/>
                  <a:p>
                    <a:pPr algn="ctr">
                      <a:defRPr/>
                    </a:pPr>
                    <a:r>
                      <a:rPr lang="en-US" cap="none" sz="1000" b="1" i="0" u="none" baseline="0">
                        <a:solidFill>
                          <a:srgbClr val="000000"/>
                        </a:solidFill>
                      </a:rPr>
                      <a:t>32,90 %</a:t>
                    </a:r>
                  </a:p>
                </c:rich>
              </c:tx>
              <c:numFmt formatCode="General" sourceLinked="1"/>
              <c:spPr>
                <a:noFill/>
                <a:ln w="3175">
                  <a:noFill/>
                </a:ln>
              </c:spPr>
              <c:showLegendKey val="0"/>
              <c:showVal val="0"/>
              <c:showBubbleSize val="0"/>
              <c:showCatName val="1"/>
              <c:showSerName val="0"/>
              <c:showPercent val="0"/>
            </c:dLbl>
            <c:dLbl>
              <c:idx val="6"/>
              <c:tx>
                <c:rich>
                  <a:bodyPr vert="horz" rot="0" anchor="ctr"/>
                  <a:lstStyle/>
                  <a:p>
                    <a:pPr algn="ctr">
                      <a:defRPr/>
                    </a:pPr>
                    <a:r>
                      <a:rPr lang="en-US" cap="none" sz="1000" b="1" i="0" u="none" baseline="0">
                        <a:solidFill>
                          <a:srgbClr val="000000"/>
                        </a:solidFill>
                      </a:rPr>
                      <a:t>0,58 %</a:t>
                    </a:r>
                  </a:p>
                </c:rich>
              </c:tx>
              <c:numFmt formatCode="General" sourceLinked="1"/>
              <c:spPr>
                <a:noFill/>
                <a:ln w="3175">
                  <a:noFill/>
                </a:ln>
              </c:spPr>
              <c:showLegendKey val="0"/>
              <c:showVal val="0"/>
              <c:showBubbleSize val="0"/>
              <c:showCatName val="1"/>
              <c:showSerName val="0"/>
              <c:showPercent val="0"/>
            </c:dLbl>
            <c:dLbl>
              <c:idx val="7"/>
              <c:tx>
                <c:rich>
                  <a:bodyPr vert="horz" rot="0" anchor="ctr"/>
                  <a:lstStyle/>
                  <a:p>
                    <a:pPr algn="ctr">
                      <a:defRPr/>
                    </a:pPr>
                    <a:r>
                      <a:rPr lang="en-US" cap="none" sz="1000" b="1" i="0" u="none" baseline="0">
                        <a:solidFill>
                          <a:srgbClr val="000000"/>
                        </a:solidFill>
                      </a:rPr>
                      <a:t>22,53 %</a:t>
                    </a:r>
                  </a:p>
                </c:rich>
              </c:tx>
              <c:numFmt formatCode="General" sourceLinked="1"/>
              <c:spPr>
                <a:noFill/>
                <a:ln w="3175">
                  <a:noFill/>
                </a:ln>
              </c:spPr>
              <c:showLegendKey val="0"/>
              <c:showVal val="0"/>
              <c:showBubbleSize val="0"/>
              <c:showCatName val="1"/>
              <c:showSerName val="0"/>
              <c:showPercent val="0"/>
            </c:dLbl>
            <c:dLbl>
              <c:idx val="8"/>
              <c:tx>
                <c:rich>
                  <a:bodyPr vert="horz" rot="0" anchor="ctr"/>
                  <a:lstStyle/>
                  <a:p>
                    <a:pPr algn="ctr">
                      <a:defRPr/>
                    </a:pPr>
                    <a:r>
                      <a:rPr lang="en-US" cap="none" sz="1000" b="1" i="0" u="none" baseline="0">
                        <a:solidFill>
                          <a:srgbClr val="000000"/>
                        </a:solidFill>
                      </a:rPr>
                      <a:t>5,40 %</a:t>
                    </a:r>
                  </a:p>
                </c:rich>
              </c:tx>
              <c:numFmt formatCode="General" sourceLinked="1"/>
              <c:spPr>
                <a:noFill/>
                <a:ln w="3175">
                  <a:noFill/>
                </a:ln>
              </c:spPr>
              <c:showLegendKey val="0"/>
              <c:showVal val="0"/>
              <c:showBubbleSize val="0"/>
              <c:showCatName val="1"/>
              <c:showSerName val="0"/>
              <c:showPercent val="0"/>
            </c:dLbl>
            <c:dLbl>
              <c:idx val="9"/>
              <c:tx>
                <c:rich>
                  <a:bodyPr vert="horz" rot="0" anchor="ctr"/>
                  <a:lstStyle/>
                  <a:p>
                    <a:pPr algn="ctr">
                      <a:defRPr/>
                    </a:pPr>
                    <a:r>
                      <a:rPr lang="en-US" cap="none" sz="1000" b="1" i="0" u="none" baseline="0">
                        <a:solidFill>
                          <a:srgbClr val="000000"/>
                        </a:solidFill>
                      </a:rPr>
                      <a:t>78,79 %</a:t>
                    </a:r>
                  </a:p>
                </c:rich>
              </c:tx>
              <c:numFmt formatCode="General" sourceLinked="1"/>
              <c:spPr>
                <a:noFill/>
                <a:ln w="3175">
                  <a:noFill/>
                </a:ln>
              </c:spPr>
              <c:showLegendKey val="0"/>
              <c:showVal val="0"/>
              <c:showBubbleSize val="0"/>
              <c:showCatName val="1"/>
              <c:showSerName val="0"/>
              <c:showPercent val="0"/>
            </c:dLbl>
            <c:dLbl>
              <c:idx val="10"/>
              <c:tx>
                <c:rich>
                  <a:bodyPr vert="horz" rot="0" anchor="ctr"/>
                  <a:lstStyle/>
                  <a:p>
                    <a:pPr algn="ctr">
                      <a:defRPr/>
                    </a:pPr>
                    <a:r>
                      <a:rPr lang="en-US" cap="none" sz="1000" b="1" i="0" u="none" baseline="0">
                        <a:solidFill>
                          <a:srgbClr val="000000"/>
                        </a:solidFill>
                      </a:rPr>
                      <a:t>23,21 %</a:t>
                    </a:r>
                  </a:p>
                </c:rich>
              </c:tx>
              <c:numFmt formatCode="General" sourceLinked="1"/>
              <c:spPr>
                <a:noFill/>
                <a:ln w="3175">
                  <a:noFill/>
                </a:ln>
              </c:spPr>
              <c:showLegendKey val="0"/>
              <c:showVal val="0"/>
              <c:showBubbleSize val="0"/>
              <c:showCatName val="1"/>
              <c:showSerName val="0"/>
              <c:showPercent val="0"/>
            </c:dLbl>
            <c:dLbl>
              <c:idx val="11"/>
              <c:tx>
                <c:rich>
                  <a:bodyPr vert="horz" rot="0" anchor="ctr"/>
                  <a:lstStyle/>
                  <a:p>
                    <a:pPr algn="ctr">
                      <a:defRPr/>
                    </a:pPr>
                    <a:r>
                      <a:rPr lang="en-US" cap="none" sz="1000" b="1" i="0" u="none" baseline="0">
                        <a:solidFill>
                          <a:srgbClr val="000000"/>
                        </a:solidFill>
                      </a:rPr>
                      <a:t>77,25 %</a:t>
                    </a:r>
                  </a:p>
                </c:rich>
              </c:tx>
              <c:numFmt formatCode="General" sourceLinked="1"/>
              <c:spPr>
                <a:noFill/>
                <a:ln w="3175">
                  <a:noFill/>
                </a:ln>
              </c:spPr>
              <c:showLegendKey val="0"/>
              <c:showVal val="0"/>
              <c:showBubbleSize val="0"/>
              <c:showCatName val="1"/>
              <c:showSerName val="0"/>
              <c:showPercent val="0"/>
            </c:dLbl>
            <c:numFmt formatCode="General" sourceLinked="1"/>
            <c:txPr>
              <a:bodyPr vert="horz" rot="0" anchor="ctr"/>
              <a:lstStyle/>
              <a:p>
                <a:pPr algn="ctr">
                  <a:defRPr lang="en-US" cap="none" sz="1000" b="1" i="0" u="none" baseline="0">
                    <a:solidFill>
                      <a:srgbClr val="000000"/>
                    </a:solidFill>
                  </a:defRPr>
                </a:pPr>
              </a:p>
            </c:txPr>
            <c:showLegendKey val="0"/>
            <c:showVal val="1"/>
            <c:showBubbleSize val="0"/>
            <c:showCatName val="0"/>
            <c:showSerName val="0"/>
            <c:showPercent val="0"/>
          </c:dLbls>
          <c:cat>
            <c:strRef>
              <c:f>'Ocupaciones más demandadas'!$B$10:$B$19</c:f>
              <c:strCache/>
            </c:strRef>
          </c:cat>
          <c:val>
            <c:numRef>
              <c:f>'Ocupaciones más demandadas'!$E$10:$E$19</c:f>
              <c:numCache/>
            </c:numRef>
          </c:val>
        </c:ser>
        <c:overlap val="100"/>
        <c:gapWidth val="50"/>
        <c:axId val="7099060"/>
        <c:axId val="63891541"/>
      </c:barChart>
      <c:catAx>
        <c:axId val="709906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63891541"/>
        <c:crosses val="autoZero"/>
        <c:auto val="1"/>
        <c:lblOffset val="100"/>
        <c:tickLblSkip val="1"/>
        <c:noMultiLvlLbl val="0"/>
      </c:catAx>
      <c:valAx>
        <c:axId val="6389154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7099060"/>
        <c:crossesAt val="1"/>
        <c:crossBetween val="between"/>
        <c:dispUnits/>
      </c:valAx>
      <c:spPr>
        <a:solidFill>
          <a:srgbClr val="FFFFFF"/>
        </a:solidFill>
        <a:ln w="3175">
          <a:noFill/>
        </a:ln>
      </c:spPr>
    </c:plotArea>
    <c:legend>
      <c:legendPos val="t"/>
      <c:layout>
        <c:manualLayout>
          <c:xMode val="edge"/>
          <c:yMode val="edge"/>
          <c:x val="0.0195"/>
          <c:y val="0"/>
          <c:w val="0.908"/>
          <c:h val="0.075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6375"/>
          <c:w val="0.99275"/>
          <c:h val="0.93275"/>
        </c:manualLayout>
      </c:layout>
      <c:lineChart>
        <c:grouping val="standard"/>
        <c:varyColors val="0"/>
        <c:ser>
          <c:idx val="0"/>
          <c:order val="0"/>
          <c:tx>
            <c:strRef>
              <c:f>'Evolucion ocupacns + demandadas'!$B$22</c:f>
              <c:strCache>
                <c:ptCount val="1"/>
                <c:pt idx="0">
                  <c:v>Enero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'Evolucion ocupacns + demandadas'!$A$23:$A$32</c:f>
              <c:strCache/>
            </c:strRef>
          </c:cat>
          <c:val>
            <c:numRef>
              <c:f>'Evolucion ocupacns + demandadas'!$B$23:$B$32</c:f>
              <c:numCache/>
            </c:numRef>
          </c:val>
          <c:smooth val="0"/>
        </c:ser>
        <c:ser>
          <c:idx val="1"/>
          <c:order val="1"/>
          <c:tx>
            <c:strRef>
              <c:f>'Evolucion ocupacns + demandadas'!$C$22</c:f>
              <c:strCache>
                <c:ptCount val="1"/>
                <c:pt idx="0">
                  <c:v>Febrero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'Evolucion ocupacns + demandadas'!$A$23:$A$32</c:f>
              <c:strCache/>
            </c:strRef>
          </c:cat>
          <c:val>
            <c:numRef>
              <c:f>'Evolucion ocupacns + demandadas'!$C$23:$C$32</c:f>
              <c:numCache/>
            </c:numRef>
          </c:val>
          <c:smooth val="0"/>
        </c:ser>
        <c:ser>
          <c:idx val="2"/>
          <c:order val="2"/>
          <c:tx>
            <c:strRef>
              <c:f>'Evolucion ocupacns + demandadas'!$D$22</c:f>
              <c:strCache>
                <c:ptCount val="1"/>
                <c:pt idx="0">
                  <c:v>Marzo</c:v>
                </c:pt>
              </c:strCache>
            </c:strRef>
          </c:tx>
          <c:spPr>
            <a:ln w="25400">
              <a:solidFill>
                <a:srgbClr val="808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808080"/>
              </a:solidFill>
              <a:ln>
                <a:solidFill>
                  <a:srgbClr val="808000"/>
                </a:solidFill>
              </a:ln>
            </c:spPr>
          </c:marker>
          <c:cat>
            <c:strRef>
              <c:f>'Evolucion ocupacns + demandadas'!$A$23:$A$32</c:f>
              <c:strCache/>
            </c:strRef>
          </c:cat>
          <c:val>
            <c:numRef>
              <c:f>'Evolucion ocupacns + demandadas'!$D$23:$D$32</c:f>
              <c:numCache/>
            </c:numRef>
          </c:val>
          <c:smooth val="0"/>
        </c:ser>
        <c:ser>
          <c:idx val="3"/>
          <c:order val="3"/>
          <c:tx>
            <c:strRef>
              <c:f>'Evolucion ocupacns + demandadas'!$E$22</c:f>
              <c:strCache>
                <c:ptCount val="1"/>
                <c:pt idx="0">
                  <c:v>Abril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'Evolucion ocupacns + demandadas'!$A$23:$A$32</c:f>
              <c:strCache/>
            </c:strRef>
          </c:cat>
          <c:val>
            <c:numRef>
              <c:f>'Evolucion ocupacns + demandadas'!$E$23:$E$32</c:f>
              <c:numCache/>
            </c:numRef>
          </c:val>
          <c:smooth val="0"/>
        </c:ser>
        <c:ser>
          <c:idx val="4"/>
          <c:order val="4"/>
          <c:tx>
            <c:strRef>
              <c:f>'Evolucion ocupacns + demandadas'!$F$22</c:f>
              <c:strCache>
                <c:ptCount val="1"/>
                <c:pt idx="0">
                  <c:v>Mayo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339966"/>
              </a:solidFill>
              <a:ln>
                <a:solidFill>
                  <a:srgbClr val="666699"/>
                </a:solidFill>
              </a:ln>
            </c:spPr>
          </c:marker>
          <c:cat>
            <c:strRef>
              <c:f>'Evolucion ocupacns + demandadas'!$A$23:$A$32</c:f>
              <c:strCache/>
            </c:strRef>
          </c:cat>
          <c:val>
            <c:numRef>
              <c:f>'Evolucion ocupacns + demandadas'!$F$23:$F$32</c:f>
              <c:numCache/>
            </c:numRef>
          </c:val>
          <c:smooth val="0"/>
        </c:ser>
        <c:ser>
          <c:idx val="5"/>
          <c:order val="5"/>
          <c:tx>
            <c:strRef>
              <c:f>'Evolucion ocupacns + demandadas'!$G$22</c:f>
              <c:strCache>
                <c:ptCount val="1"/>
                <c:pt idx="0">
                  <c:v>Junio</c:v>
                </c:pt>
              </c:strCache>
            </c:strRef>
          </c:tx>
          <c:spPr>
            <a:ln w="25400">
              <a:solidFill>
                <a:srgbClr val="FF6600"/>
              </a:solidFill>
            </a:ln>
          </c:spPr>
          <c:extLst>
            <c:ext xmlns:c14="http://schemas.microsoft.com/office/drawing/2007/8/2/chart" uri="{6F2FDCE9-48DA-4B69-8628-5D25D57E5C99}">
              <c14:invertSolidFillFmt>
                <c14:spPr>
                  <a:solidFill>
                    <a:srgbClr val="FFFFFF"/>
                  </a:solidFill>
                </c14:spPr>
              </c14:invertSolidFillFmt>
            </c:ext>
          </c:extLst>
          <c:marker>
            <c:symbol val="circle"/>
            <c:size val="7"/>
            <c:spPr>
              <a:solidFill>
                <a:srgbClr val="FF8080"/>
              </a:solidFill>
              <a:ln>
                <a:solidFill>
                  <a:srgbClr val="FF6600"/>
                </a:solidFill>
              </a:ln>
            </c:spPr>
          </c:marker>
          <c:cat>
            <c:strRef>
              <c:f>'Evolucion ocupacns + demandadas'!$A$23:$A$32</c:f>
              <c:strCache/>
            </c:strRef>
          </c:cat>
          <c:val>
            <c:numRef>
              <c:f>'Evolucion ocupacns + demandadas'!$G$23:$G$32</c:f>
              <c:numCache/>
            </c:numRef>
          </c:val>
          <c:smooth val="0"/>
        </c:ser>
        <c:ser>
          <c:idx val="6"/>
          <c:order val="6"/>
          <c:tx>
            <c:strRef>
              <c:f>'Evolucion ocupacns + demandadas'!$H$22</c:f>
              <c:strCache>
                <c:ptCount val="1"/>
                <c:pt idx="0">
                  <c:v>Julio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plus"/>
            <c:size val="7"/>
            <c:spPr>
              <a:solidFill>
                <a:srgbClr val="666699"/>
              </a:solidFill>
              <a:ln>
                <a:solidFill>
                  <a:srgbClr val="666699"/>
                </a:solidFill>
              </a:ln>
            </c:spPr>
          </c:marker>
          <c:cat>
            <c:strRef>
              <c:f>'Evolucion ocupacns + demandadas'!$A$23:$A$32</c:f>
              <c:strCache/>
            </c:strRef>
          </c:cat>
          <c:val>
            <c:numRef>
              <c:f>'Evolucion ocupacns + demandadas'!$H$23:$H$32</c:f>
              <c:numCache/>
            </c:numRef>
          </c:val>
          <c:smooth val="0"/>
        </c:ser>
        <c:ser>
          <c:idx val="7"/>
          <c:order val="7"/>
          <c:tx>
            <c:strRef>
              <c:f>'Evolucion ocupacns + demandadas'!$I$22</c:f>
              <c:strCache>
                <c:ptCount val="1"/>
                <c:pt idx="0">
                  <c:v>Agosto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dot"/>
            <c:size val="7"/>
            <c:spPr>
              <a:solidFill>
                <a:srgbClr val="993366"/>
              </a:solidFill>
              <a:ln>
                <a:solidFill>
                  <a:srgbClr val="993366"/>
                </a:solidFill>
              </a:ln>
            </c:spPr>
          </c:marker>
          <c:cat>
            <c:strRef>
              <c:f>'Evolucion ocupacns + demandadas'!$A$23:$A$32</c:f>
              <c:strCache/>
            </c:strRef>
          </c:cat>
          <c:val>
            <c:numRef>
              <c:f>'Evolucion ocupacns + demandadas'!$I$23:$I$32</c:f>
              <c:numCache/>
            </c:numRef>
          </c:val>
          <c:smooth val="0"/>
        </c:ser>
        <c:ser>
          <c:idx val="8"/>
          <c:order val="8"/>
          <c:tx>
            <c:strRef>
              <c:f>'Evolucion ocupacns + demandadas'!$J$22</c:f>
              <c:strCache>
                <c:ptCount val="1"/>
                <c:pt idx="0">
                  <c:v>Septiembre</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dash"/>
            <c:size val="7"/>
            <c:spPr>
              <a:solidFill>
                <a:srgbClr val="969696"/>
              </a:solidFill>
              <a:ln>
                <a:solidFill>
                  <a:srgbClr val="99CC00"/>
                </a:solidFill>
              </a:ln>
            </c:spPr>
          </c:marker>
          <c:cat>
            <c:strRef>
              <c:f>'Evolucion ocupacns + demandadas'!$A$23:$A$32</c:f>
              <c:strCache/>
            </c:strRef>
          </c:cat>
          <c:val>
            <c:numRef>
              <c:f>'Evolucion ocupacns + demandadas'!$J$23:$J$32</c:f>
              <c:numCache/>
            </c:numRef>
          </c:val>
          <c:smooth val="0"/>
        </c:ser>
        <c:ser>
          <c:idx val="9"/>
          <c:order val="9"/>
          <c:tx>
            <c:strRef>
              <c:f>'Evolucion ocupacns + demandadas'!$K$22</c:f>
              <c:strCache>
                <c:ptCount val="1"/>
                <c:pt idx="0">
                  <c:v>Octubre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'Evolucion ocupacns + demandadas'!$A$23:$A$32</c:f>
              <c:strCache/>
            </c:strRef>
          </c:cat>
          <c:val>
            <c:numRef>
              <c:f>'Evolucion ocupacns + demandadas'!$K$23:$K$32</c:f>
              <c:numCache/>
            </c:numRef>
          </c:val>
          <c:smooth val="0"/>
        </c:ser>
        <c:ser>
          <c:idx val="10"/>
          <c:order val="10"/>
          <c:tx>
            <c:strRef>
              <c:f>'Evolucion ocupacns + demandadas'!$L$22</c:f>
              <c:strCache>
                <c:ptCount val="1"/>
                <c:pt idx="0">
                  <c:v>Noviembre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33CCCC"/>
              </a:solidFill>
              <a:ln>
                <a:solidFill>
                  <a:srgbClr val="33CCCC"/>
                </a:solidFill>
              </a:ln>
            </c:spPr>
          </c:marker>
          <c:cat>
            <c:strRef>
              <c:f>'Evolucion ocupacns + demandadas'!$A$23:$A$32</c:f>
              <c:strCache/>
            </c:strRef>
          </c:cat>
          <c:val>
            <c:numRef>
              <c:f>'Evolucion ocupacns + demandadas'!$L$23:$L$32</c:f>
              <c:numCache/>
            </c:numRef>
          </c:val>
          <c:smooth val="0"/>
        </c:ser>
        <c:ser>
          <c:idx val="11"/>
          <c:order val="11"/>
          <c:tx>
            <c:strRef>
              <c:f>'Evolucion ocupacns + demandadas'!$M$22</c:f>
              <c:strCache>
                <c:ptCount val="1"/>
                <c:pt idx="0">
                  <c:v>Diciembre</c:v>
                </c:pt>
              </c:strCache>
            </c:strRef>
          </c:tx>
          <c:spPr>
            <a:ln w="25400">
              <a:solidFill>
                <a:srgbClr val="FF99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FF9900"/>
              </a:solidFill>
              <a:ln>
                <a:solidFill>
                  <a:srgbClr val="FF9900"/>
                </a:solidFill>
              </a:ln>
            </c:spPr>
          </c:marker>
          <c:cat>
            <c:strRef>
              <c:f>'Evolucion ocupacns + demandadas'!$A$23:$A$32</c:f>
              <c:strCache/>
            </c:strRef>
          </c:cat>
          <c:val>
            <c:numRef>
              <c:f>'Evolucion ocupacns + demandadas'!$M$23:$M$32</c:f>
              <c:numCache/>
            </c:numRef>
          </c:val>
          <c:smooth val="0"/>
        </c:ser>
        <c:marker val="1"/>
        <c:axId val="38152958"/>
        <c:axId val="7832303"/>
      </c:lineChart>
      <c:catAx>
        <c:axId val="3815295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7832303"/>
        <c:crosses val="autoZero"/>
        <c:auto val="1"/>
        <c:lblOffset val="100"/>
        <c:tickLblSkip val="1"/>
        <c:noMultiLvlLbl val="0"/>
      </c:catAx>
      <c:valAx>
        <c:axId val="78323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8152958"/>
        <c:crossesAt val="1"/>
        <c:crossBetween val="between"/>
        <c:dispUnits/>
      </c:valAx>
      <c:spPr>
        <a:solidFill>
          <a:srgbClr val="FFFFFF"/>
        </a:solidFill>
        <a:ln w="3175">
          <a:noFill/>
        </a:ln>
      </c:spPr>
    </c:plotArea>
    <c:legend>
      <c:legendPos val="t"/>
      <c:layout>
        <c:manualLayout>
          <c:xMode val="edge"/>
          <c:yMode val="edge"/>
          <c:x val="0"/>
          <c:y val="0.006"/>
          <c:w val="1"/>
          <c:h val="0.06"/>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495300</xdr:colOff>
      <xdr:row>24</xdr:row>
      <xdr:rowOff>66675</xdr:rowOff>
    </xdr:from>
    <xdr:to>
      <xdr:col>8</xdr:col>
      <xdr:colOff>190500</xdr:colOff>
      <xdr:row>41</xdr:row>
      <xdr:rowOff>66675</xdr:rowOff>
    </xdr:to>
    <xdr:graphicFrame>
      <xdr:nvGraphicFramePr>
        <xdr:cNvPr id="1" name="1 Gráfico"/>
        <xdr:cNvGraphicFramePr/>
      </xdr:nvGraphicFramePr>
      <xdr:xfrm>
        <a:off x="3009900" y="4400550"/>
        <a:ext cx="4572000" cy="28003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36</xdr:row>
      <xdr:rowOff>114300</xdr:rowOff>
    </xdr:from>
    <xdr:to>
      <xdr:col>7</xdr:col>
      <xdr:colOff>790575</xdr:colOff>
      <xdr:row>57</xdr:row>
      <xdr:rowOff>9525</xdr:rowOff>
    </xdr:to>
    <xdr:graphicFrame>
      <xdr:nvGraphicFramePr>
        <xdr:cNvPr id="1" name="1 Gráfico"/>
        <xdr:cNvGraphicFramePr/>
      </xdr:nvGraphicFramePr>
      <xdr:xfrm>
        <a:off x="76200" y="6391275"/>
        <a:ext cx="7439025" cy="3886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37</xdr:row>
      <xdr:rowOff>104775</xdr:rowOff>
    </xdr:from>
    <xdr:to>
      <xdr:col>7</xdr:col>
      <xdr:colOff>361950</xdr:colOff>
      <xdr:row>55</xdr:row>
      <xdr:rowOff>152400</xdr:rowOff>
    </xdr:to>
    <xdr:graphicFrame>
      <xdr:nvGraphicFramePr>
        <xdr:cNvPr id="1" name="1 Gráfico"/>
        <xdr:cNvGraphicFramePr/>
      </xdr:nvGraphicFramePr>
      <xdr:xfrm>
        <a:off x="390525" y="6838950"/>
        <a:ext cx="6143625" cy="3448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40</xdr:row>
      <xdr:rowOff>152400</xdr:rowOff>
    </xdr:from>
    <xdr:to>
      <xdr:col>6</xdr:col>
      <xdr:colOff>371475</xdr:colOff>
      <xdr:row>59</xdr:row>
      <xdr:rowOff>66675</xdr:rowOff>
    </xdr:to>
    <xdr:graphicFrame>
      <xdr:nvGraphicFramePr>
        <xdr:cNvPr id="1" name="2 Gráfico"/>
        <xdr:cNvGraphicFramePr/>
      </xdr:nvGraphicFramePr>
      <xdr:xfrm>
        <a:off x="190500" y="8086725"/>
        <a:ext cx="7258050" cy="35147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22</xdr:row>
      <xdr:rowOff>38100</xdr:rowOff>
    </xdr:from>
    <xdr:to>
      <xdr:col>5</xdr:col>
      <xdr:colOff>838200</xdr:colOff>
      <xdr:row>43</xdr:row>
      <xdr:rowOff>104775</xdr:rowOff>
    </xdr:to>
    <xdr:graphicFrame>
      <xdr:nvGraphicFramePr>
        <xdr:cNvPr id="1" name="2 Gráfico"/>
        <xdr:cNvGraphicFramePr/>
      </xdr:nvGraphicFramePr>
      <xdr:xfrm>
        <a:off x="247650" y="4000500"/>
        <a:ext cx="7429500" cy="39909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33</xdr:row>
      <xdr:rowOff>76200</xdr:rowOff>
    </xdr:from>
    <xdr:to>
      <xdr:col>6</xdr:col>
      <xdr:colOff>619125</xdr:colOff>
      <xdr:row>53</xdr:row>
      <xdr:rowOff>85725</xdr:rowOff>
    </xdr:to>
    <xdr:graphicFrame>
      <xdr:nvGraphicFramePr>
        <xdr:cNvPr id="1" name="2 Gráfico"/>
        <xdr:cNvGraphicFramePr/>
      </xdr:nvGraphicFramePr>
      <xdr:xfrm>
        <a:off x="257175" y="6105525"/>
        <a:ext cx="7239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1" customWidth="1"/>
    <col min="2" max="2" width="101.421875" style="1" customWidth="1"/>
    <col min="3" max="16384" width="11.421875" style="1" customWidth="1"/>
  </cols>
  <sheetData>
    <row r="1" spans="1:33" ht="15">
      <c r="A1" s="62"/>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row>
    <row r="2" spans="1:33" ht="15">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row>
    <row r="3" spans="1:33" ht="15">
      <c r="A3" s="6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row>
    <row r="4" spans="1:33" s="65" customFormat="1" ht="222.75" customHeight="1">
      <c r="A4" s="63"/>
      <c r="B4" s="64" t="s">
        <v>102</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row>
    <row r="5" spans="1:33" ht="90" customHeight="1">
      <c r="A5" s="62"/>
      <c r="B5" s="128" t="s">
        <v>125</v>
      </c>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row>
    <row r="6" spans="1:33" ht="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row>
    <row r="7" spans="1:33" ht="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row>
    <row r="8" spans="1:33" ht="15">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row>
    <row r="9" spans="1:33" ht="15">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62"/>
    </row>
    <row r="10" spans="1:33" ht="15">
      <c r="A10" s="62"/>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row>
    <row r="11" spans="1:33" ht="15">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row>
    <row r="12" spans="1:33" ht="15">
      <c r="A12" s="6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row>
    <row r="13" spans="1:33" ht="15">
      <c r="A13" s="62"/>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row>
    <row r="14" spans="1:33" ht="15">
      <c r="A14" s="62"/>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row>
    <row r="15" spans="1:33" ht="15">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row>
    <row r="16" spans="1:33" ht="15">
      <c r="A16" s="62"/>
      <c r="B16" s="62"/>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row>
    <row r="17" spans="1:33" ht="15">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row>
    <row r="18" spans="1:33" ht="15">
      <c r="A18" s="62"/>
      <c r="B18" s="62"/>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row>
    <row r="19" spans="1:33" ht="15">
      <c r="A19" s="62"/>
      <c r="B19" s="62"/>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row>
    <row r="20" spans="1:33" ht="15">
      <c r="A20" s="62"/>
      <c r="B20" s="62"/>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row>
    <row r="21" spans="1:33" ht="15">
      <c r="A21" s="62"/>
      <c r="B21" s="62"/>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row>
    <row r="22" spans="1:33" ht="15">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row>
    <row r="23" spans="1:33" ht="15">
      <c r="A23" s="62"/>
      <c r="B23" s="62"/>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row>
    <row r="24" spans="1:33" ht="15">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row>
    <row r="25" spans="1:33" ht="15">
      <c r="A25" s="62"/>
      <c r="B25" s="62"/>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row>
    <row r="26" spans="1:33" ht="15">
      <c r="A26" s="62"/>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row>
    <row r="27" spans="1:33" ht="15">
      <c r="A27" s="62"/>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row>
    <row r="28" spans="1:33" ht="15">
      <c r="A28" s="62"/>
      <c r="B28" s="62"/>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row>
    <row r="29" spans="1:33" ht="15">
      <c r="A29" s="62"/>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row>
    <row r="30" spans="1:33" ht="15">
      <c r="A30" s="62"/>
      <c r="B30" s="62"/>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row>
    <row r="31" spans="1:33" ht="15">
      <c r="A31" s="62"/>
      <c r="B31" s="62"/>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row>
    <row r="32" spans="1:33" ht="15">
      <c r="A32" s="62"/>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row>
    <row r="33" spans="1:33" ht="15">
      <c r="A33" s="62"/>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row>
    <row r="34" spans="1:33" ht="15">
      <c r="A34" s="62"/>
      <c r="B34" s="62"/>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row>
    <row r="35" spans="1:33" ht="15">
      <c r="A35" s="62"/>
      <c r="B35" s="62"/>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row>
    <row r="36" spans="1:33" ht="15">
      <c r="A36" s="62"/>
      <c r="B36" s="62"/>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row>
    <row r="37" spans="1:33" ht="15">
      <c r="A37" s="62"/>
      <c r="B37" s="62"/>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row>
    <row r="38" spans="1:33" ht="15">
      <c r="A38" s="62"/>
      <c r="B38" s="62"/>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row>
    <row r="39" spans="1:33" ht="15">
      <c r="A39" s="62"/>
      <c r="B39" s="62"/>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row>
    <row r="40" spans="1:33" ht="15">
      <c r="A40" s="62"/>
      <c r="B40" s="62"/>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row>
    <row r="41" spans="1:33" ht="15">
      <c r="A41" s="62"/>
      <c r="B41" s="62"/>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row>
    <row r="42" spans="1:33" ht="15">
      <c r="A42" s="62"/>
      <c r="B42" s="62"/>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row>
    <row r="43" spans="1:33" ht="15">
      <c r="A43" s="62"/>
      <c r="B43" s="62"/>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row>
    <row r="44" spans="1:33" ht="15">
      <c r="A44" s="62"/>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row>
    <row r="45" spans="1:33" ht="15">
      <c r="A45" s="62"/>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row>
    <row r="46" spans="1:33" ht="15">
      <c r="A46" s="62"/>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row>
    <row r="47" spans="1:33" ht="15">
      <c r="A47" s="62"/>
      <c r="B47" s="62"/>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row>
    <row r="48" spans="1:33" ht="15">
      <c r="A48" s="62"/>
      <c r="B48" s="62"/>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row>
    <row r="49" spans="1:33" ht="15">
      <c r="A49" s="62"/>
      <c r="B49" s="62"/>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row>
    <row r="50" spans="1:33" ht="15">
      <c r="A50" s="62"/>
      <c r="B50" s="62"/>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row>
    <row r="51" spans="1:33" ht="15">
      <c r="A51" s="62"/>
      <c r="B51" s="62"/>
      <c r="C51" s="62"/>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row>
    <row r="52" spans="1:33" ht="15">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row>
    <row r="53" spans="1:33" ht="15">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row>
    <row r="54" spans="1:33" ht="15">
      <c r="A54" s="62"/>
      <c r="B54" s="62"/>
      <c r="C54" s="62"/>
      <c r="D54" s="62"/>
      <c r="E54" s="62"/>
      <c r="F54" s="62"/>
      <c r="G54" s="62"/>
      <c r="H54" s="62"/>
      <c r="I54" s="62"/>
      <c r="J54" s="62"/>
      <c r="K54" s="62"/>
      <c r="L54" s="62"/>
      <c r="M54" s="62"/>
      <c r="N54" s="62"/>
      <c r="O54" s="62"/>
      <c r="P54" s="62"/>
      <c r="Q54" s="62"/>
      <c r="R54" s="62"/>
      <c r="S54" s="62"/>
      <c r="T54" s="62"/>
      <c r="U54" s="62"/>
      <c r="V54" s="62"/>
      <c r="W54" s="62"/>
      <c r="X54" s="62"/>
      <c r="Y54" s="62"/>
      <c r="Z54" s="62"/>
      <c r="AA54" s="62"/>
      <c r="AB54" s="62"/>
      <c r="AC54" s="62"/>
      <c r="AD54" s="62"/>
      <c r="AE54" s="62"/>
      <c r="AF54" s="62"/>
      <c r="AG54" s="62"/>
    </row>
    <row r="55" spans="1:33" ht="15">
      <c r="A55" s="62"/>
      <c r="B55" s="62"/>
      <c r="C55" s="62"/>
      <c r="D55" s="62"/>
      <c r="E55" s="62"/>
      <c r="F55" s="62"/>
      <c r="G55" s="62"/>
      <c r="H55" s="62"/>
      <c r="I55" s="62"/>
      <c r="J55" s="62"/>
      <c r="K55" s="62"/>
      <c r="L55" s="62"/>
      <c r="M55" s="62"/>
      <c r="N55" s="62"/>
      <c r="O55" s="62"/>
      <c r="P55" s="62"/>
      <c r="Q55" s="62"/>
      <c r="R55" s="62"/>
      <c r="S55" s="62"/>
      <c r="T55" s="62"/>
      <c r="U55" s="62"/>
      <c r="V55" s="62"/>
      <c r="W55" s="62"/>
      <c r="X55" s="62"/>
      <c r="Y55" s="62"/>
      <c r="Z55" s="62"/>
      <c r="AA55" s="62"/>
      <c r="AB55" s="62"/>
      <c r="AC55" s="62"/>
      <c r="AD55" s="62"/>
      <c r="AE55" s="62"/>
      <c r="AF55" s="62"/>
      <c r="AG55" s="62"/>
    </row>
    <row r="56" spans="1:33" ht="15">
      <c r="A56" s="62"/>
      <c r="B56" s="62"/>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row>
    <row r="57" spans="1:33" ht="15">
      <c r="A57" s="62"/>
      <c r="B57" s="62"/>
      <c r="C57" s="62"/>
      <c r="D57" s="62"/>
      <c r="E57" s="62"/>
      <c r="F57" s="62"/>
      <c r="G57" s="62"/>
      <c r="H57" s="62"/>
      <c r="I57" s="62"/>
      <c r="J57" s="62"/>
      <c r="K57" s="62"/>
      <c r="L57" s="62"/>
      <c r="M57" s="62"/>
      <c r="N57" s="62"/>
      <c r="O57" s="62"/>
      <c r="P57" s="62"/>
      <c r="Q57" s="62"/>
      <c r="R57" s="62"/>
      <c r="S57" s="62"/>
      <c r="T57" s="62"/>
      <c r="U57" s="62"/>
      <c r="V57" s="62"/>
      <c r="W57" s="62"/>
      <c r="X57" s="62"/>
      <c r="Y57" s="62"/>
      <c r="Z57" s="62"/>
      <c r="AA57" s="62"/>
      <c r="AB57" s="62"/>
      <c r="AC57" s="62"/>
      <c r="AD57" s="62"/>
      <c r="AE57" s="62"/>
      <c r="AF57" s="62"/>
      <c r="AG57" s="62"/>
    </row>
    <row r="58" spans="1:33" ht="15">
      <c r="A58" s="62"/>
      <c r="B58" s="62"/>
      <c r="C58" s="62"/>
      <c r="D58" s="62"/>
      <c r="E58" s="62"/>
      <c r="F58" s="62"/>
      <c r="G58" s="62"/>
      <c r="H58" s="62"/>
      <c r="I58" s="62"/>
      <c r="J58" s="62"/>
      <c r="K58" s="62"/>
      <c r="L58" s="62"/>
      <c r="M58" s="62"/>
      <c r="N58" s="62"/>
      <c r="O58" s="62"/>
      <c r="P58" s="62"/>
      <c r="Q58" s="62"/>
      <c r="R58" s="62"/>
      <c r="S58" s="62"/>
      <c r="T58" s="62"/>
      <c r="U58" s="62"/>
      <c r="V58" s="62"/>
      <c r="W58" s="62"/>
      <c r="X58" s="62"/>
      <c r="Y58" s="62"/>
      <c r="Z58" s="62"/>
      <c r="AA58" s="62"/>
      <c r="AB58" s="62"/>
      <c r="AC58" s="62"/>
      <c r="AD58" s="62"/>
      <c r="AE58" s="62"/>
      <c r="AF58" s="62"/>
      <c r="AG58" s="62"/>
    </row>
    <row r="59" spans="1:33" ht="15">
      <c r="A59" s="62"/>
      <c r="B59" s="62"/>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row>
    <row r="60" spans="1:33" ht="15">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row>
    <row r="61" spans="1:33" ht="15">
      <c r="A61" s="62"/>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row>
    <row r="62" spans="1:33" ht="15">
      <c r="A62" s="62"/>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row>
    <row r="63" spans="1:33" ht="15">
      <c r="A63" s="62"/>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row>
    <row r="64" spans="1:33" ht="15">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row>
    <row r="65" spans="1:33" ht="15">
      <c r="A65" s="62"/>
      <c r="B65" s="62"/>
      <c r="C65" s="62"/>
      <c r="D65" s="62"/>
      <c r="E65" s="62"/>
      <c r="F65" s="62"/>
      <c r="G65" s="62"/>
      <c r="H65" s="62"/>
      <c r="I65" s="62"/>
      <c r="J65" s="62"/>
      <c r="K65" s="62"/>
      <c r="L65" s="62"/>
      <c r="M65" s="62"/>
      <c r="N65" s="62"/>
      <c r="O65" s="62"/>
      <c r="P65" s="62"/>
      <c r="Q65" s="62"/>
      <c r="R65" s="62"/>
      <c r="S65" s="62"/>
      <c r="T65" s="62"/>
      <c r="U65" s="62"/>
      <c r="V65" s="62"/>
      <c r="W65" s="62"/>
      <c r="X65" s="62"/>
      <c r="Y65" s="62"/>
      <c r="Z65" s="62"/>
      <c r="AA65" s="62"/>
      <c r="AB65" s="62"/>
      <c r="AC65" s="62"/>
      <c r="AD65" s="62"/>
      <c r="AE65" s="62"/>
      <c r="AF65" s="62"/>
      <c r="AG65" s="62"/>
    </row>
    <row r="66" spans="1:33" ht="15">
      <c r="A66" s="62"/>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row>
    <row r="67" spans="1:33" ht="15">
      <c r="A67" s="62"/>
      <c r="B67" s="62"/>
      <c r="C67" s="62"/>
      <c r="D67" s="62"/>
      <c r="E67" s="62"/>
      <c r="F67" s="62"/>
      <c r="G67" s="62"/>
      <c r="H67" s="62"/>
      <c r="I67" s="62"/>
      <c r="J67" s="62"/>
      <c r="K67" s="62"/>
      <c r="L67" s="62"/>
      <c r="M67" s="62"/>
      <c r="N67" s="62"/>
      <c r="O67" s="62"/>
      <c r="P67" s="62"/>
      <c r="Q67" s="62"/>
      <c r="R67" s="62"/>
      <c r="S67" s="62"/>
      <c r="T67" s="62"/>
      <c r="U67" s="62"/>
      <c r="V67" s="62"/>
      <c r="W67" s="62"/>
      <c r="X67" s="62"/>
      <c r="Y67" s="62"/>
      <c r="Z67" s="62"/>
      <c r="AA67" s="62"/>
      <c r="AB67" s="62"/>
      <c r="AC67" s="62"/>
      <c r="AD67" s="62"/>
      <c r="AE67" s="62"/>
      <c r="AF67" s="62"/>
      <c r="AG67" s="62"/>
    </row>
    <row r="68" spans="1:33" ht="15">
      <c r="A68" s="62"/>
      <c r="B68" s="62"/>
      <c r="C68" s="62"/>
      <c r="D68" s="62"/>
      <c r="E68" s="62"/>
      <c r="F68" s="62"/>
      <c r="G68" s="62"/>
      <c r="H68" s="62"/>
      <c r="I68" s="62"/>
      <c r="J68" s="62"/>
      <c r="K68" s="62"/>
      <c r="L68" s="62"/>
      <c r="M68" s="62"/>
      <c r="N68" s="62"/>
      <c r="O68" s="62"/>
      <c r="P68" s="62"/>
      <c r="Q68" s="62"/>
      <c r="R68" s="62"/>
      <c r="S68" s="62"/>
      <c r="T68" s="62"/>
      <c r="U68" s="62"/>
      <c r="V68" s="62"/>
      <c r="W68" s="62"/>
      <c r="X68" s="62"/>
      <c r="Y68" s="62"/>
      <c r="Z68" s="62"/>
      <c r="AA68" s="62"/>
      <c r="AB68" s="62"/>
      <c r="AC68" s="62"/>
      <c r="AD68" s="62"/>
      <c r="AE68" s="62"/>
      <c r="AF68" s="62"/>
      <c r="AG68" s="62"/>
    </row>
    <row r="69" spans="1:33" ht="15">
      <c r="A69" s="62"/>
      <c r="B69" s="62"/>
      <c r="C69" s="62"/>
      <c r="D69" s="62"/>
      <c r="E69" s="62"/>
      <c r="F69" s="62"/>
      <c r="G69" s="62"/>
      <c r="H69" s="62"/>
      <c r="I69" s="62"/>
      <c r="J69" s="62"/>
      <c r="K69" s="62"/>
      <c r="L69" s="62"/>
      <c r="M69" s="62"/>
      <c r="N69" s="62"/>
      <c r="O69" s="62"/>
      <c r="P69" s="62"/>
      <c r="Q69" s="62"/>
      <c r="R69" s="62"/>
      <c r="S69" s="62"/>
      <c r="T69" s="62"/>
      <c r="U69" s="62"/>
      <c r="V69" s="62"/>
      <c r="W69" s="62"/>
      <c r="X69" s="62"/>
      <c r="Y69" s="62"/>
      <c r="Z69" s="62"/>
      <c r="AA69" s="62"/>
      <c r="AB69" s="62"/>
      <c r="AC69" s="62"/>
      <c r="AD69" s="62"/>
      <c r="AE69" s="62"/>
      <c r="AF69" s="62"/>
      <c r="AG69" s="62"/>
    </row>
    <row r="70" spans="1:33" ht="15">
      <c r="A70" s="62"/>
      <c r="B70" s="62"/>
      <c r="C70" s="62"/>
      <c r="D70" s="62"/>
      <c r="E70" s="62"/>
      <c r="F70" s="62"/>
      <c r="G70" s="62"/>
      <c r="H70" s="62"/>
      <c r="I70" s="62"/>
      <c r="J70" s="62"/>
      <c r="K70" s="62"/>
      <c r="L70" s="62"/>
      <c r="M70" s="62"/>
      <c r="N70" s="62"/>
      <c r="O70" s="62"/>
      <c r="P70" s="62"/>
      <c r="Q70" s="62"/>
      <c r="R70" s="62"/>
      <c r="S70" s="62"/>
      <c r="T70" s="62"/>
      <c r="U70" s="62"/>
      <c r="V70" s="62"/>
      <c r="W70" s="62"/>
      <c r="X70" s="62"/>
      <c r="Y70" s="62"/>
      <c r="Z70" s="62"/>
      <c r="AA70" s="62"/>
      <c r="AB70" s="62"/>
      <c r="AC70" s="62"/>
      <c r="AD70" s="62"/>
      <c r="AE70" s="62"/>
      <c r="AF70" s="62"/>
      <c r="AG70" s="62"/>
    </row>
    <row r="71" spans="1:33" ht="15">
      <c r="A71" s="62"/>
      <c r="B71" s="62"/>
      <c r="C71" s="62"/>
      <c r="D71" s="62"/>
      <c r="E71" s="62"/>
      <c r="F71" s="62"/>
      <c r="G71" s="62"/>
      <c r="H71" s="62"/>
      <c r="I71" s="62"/>
      <c r="J71" s="62"/>
      <c r="K71" s="62"/>
      <c r="L71" s="62"/>
      <c r="M71" s="62"/>
      <c r="N71" s="62"/>
      <c r="O71" s="62"/>
      <c r="P71" s="62"/>
      <c r="Q71" s="62"/>
      <c r="R71" s="62"/>
      <c r="S71" s="62"/>
      <c r="T71" s="62"/>
      <c r="U71" s="62"/>
      <c r="V71" s="62"/>
      <c r="W71" s="62"/>
      <c r="X71" s="62"/>
      <c r="Y71" s="62"/>
      <c r="Z71" s="62"/>
      <c r="AA71" s="62"/>
      <c r="AB71" s="62"/>
      <c r="AC71" s="62"/>
      <c r="AD71" s="62"/>
      <c r="AE71" s="62"/>
      <c r="AF71" s="62"/>
      <c r="AG71" s="62"/>
    </row>
    <row r="72" spans="1:33" ht="15">
      <c r="A72" s="62"/>
      <c r="B72" s="62"/>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62"/>
      <c r="AG72" s="62"/>
    </row>
    <row r="73" spans="1:33" ht="15">
      <c r="A73" s="62"/>
      <c r="B73" s="62"/>
      <c r="C73" s="62"/>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row>
    <row r="74" spans="1:33" ht="15">
      <c r="A74" s="62"/>
      <c r="B74" s="62"/>
      <c r="C74" s="62"/>
      <c r="D74" s="62"/>
      <c r="E74" s="62"/>
      <c r="F74" s="62"/>
      <c r="G74" s="62"/>
      <c r="H74" s="62"/>
      <c r="I74" s="62"/>
      <c r="J74" s="62"/>
      <c r="K74" s="62"/>
      <c r="L74" s="62"/>
      <c r="M74" s="62"/>
      <c r="N74" s="62"/>
      <c r="O74" s="62"/>
      <c r="P74" s="62"/>
      <c r="Q74" s="62"/>
      <c r="R74" s="62"/>
      <c r="S74" s="62"/>
      <c r="T74" s="62"/>
      <c r="U74" s="62"/>
      <c r="V74" s="62"/>
      <c r="W74" s="62"/>
      <c r="X74" s="62"/>
      <c r="Y74" s="62"/>
      <c r="Z74" s="62"/>
      <c r="AA74" s="62"/>
      <c r="AB74" s="62"/>
      <c r="AC74" s="62"/>
      <c r="AD74" s="62"/>
      <c r="AE74" s="62"/>
      <c r="AF74" s="62"/>
      <c r="AG74" s="62"/>
    </row>
    <row r="75" spans="1:33" ht="15">
      <c r="A75" s="62"/>
      <c r="B75" s="62"/>
      <c r="C75" s="62"/>
      <c r="D75" s="62"/>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row>
    <row r="76" spans="1:33" ht="15">
      <c r="A76" s="62"/>
      <c r="B76" s="62"/>
      <c r="C76" s="62"/>
      <c r="D76" s="62"/>
      <c r="E76" s="62"/>
      <c r="F76" s="62"/>
      <c r="G76" s="62"/>
      <c r="H76" s="62"/>
      <c r="I76" s="62"/>
      <c r="J76" s="62"/>
      <c r="K76" s="62"/>
      <c r="L76" s="62"/>
      <c r="M76" s="62"/>
      <c r="N76" s="62"/>
      <c r="O76" s="62"/>
      <c r="P76" s="62"/>
      <c r="Q76" s="62"/>
      <c r="R76" s="62"/>
      <c r="S76" s="62"/>
      <c r="T76" s="62"/>
      <c r="U76" s="62"/>
      <c r="V76" s="62"/>
      <c r="W76" s="62"/>
      <c r="X76" s="62"/>
      <c r="Y76" s="62"/>
      <c r="Z76" s="62"/>
      <c r="AA76" s="62"/>
      <c r="AB76" s="62"/>
      <c r="AC76" s="62"/>
      <c r="AD76" s="62"/>
      <c r="AE76" s="62"/>
      <c r="AF76" s="62"/>
      <c r="AG76" s="62"/>
    </row>
    <row r="77" spans="1:33" ht="15">
      <c r="A77" s="62"/>
      <c r="B77" s="62"/>
      <c r="C77" s="62"/>
      <c r="D77" s="62"/>
      <c r="E77" s="62"/>
      <c r="F77" s="62"/>
      <c r="G77" s="62"/>
      <c r="H77" s="62"/>
      <c r="I77" s="62"/>
      <c r="J77" s="62"/>
      <c r="K77" s="62"/>
      <c r="L77" s="62"/>
      <c r="M77" s="62"/>
      <c r="N77" s="62"/>
      <c r="O77" s="62"/>
      <c r="P77" s="62"/>
      <c r="Q77" s="62"/>
      <c r="R77" s="62"/>
      <c r="S77" s="62"/>
      <c r="T77" s="62"/>
      <c r="U77" s="62"/>
      <c r="V77" s="62"/>
      <c r="W77" s="62"/>
      <c r="X77" s="62"/>
      <c r="Y77" s="62"/>
      <c r="Z77" s="62"/>
      <c r="AA77" s="62"/>
      <c r="AB77" s="62"/>
      <c r="AC77" s="62"/>
      <c r="AD77" s="62"/>
      <c r="AE77" s="62"/>
      <c r="AF77" s="62"/>
      <c r="AG77" s="62"/>
    </row>
    <row r="78" spans="1:33" ht="15">
      <c r="A78" s="62"/>
      <c r="B78" s="62"/>
      <c r="C78" s="62"/>
      <c r="D78" s="62"/>
      <c r="E78" s="62"/>
      <c r="F78" s="62"/>
      <c r="G78" s="62"/>
      <c r="H78" s="62"/>
      <c r="I78" s="62"/>
      <c r="J78" s="62"/>
      <c r="K78" s="62"/>
      <c r="L78" s="62"/>
      <c r="M78" s="62"/>
      <c r="N78" s="62"/>
      <c r="O78" s="62"/>
      <c r="P78" s="62"/>
      <c r="Q78" s="62"/>
      <c r="R78" s="62"/>
      <c r="S78" s="62"/>
      <c r="T78" s="62"/>
      <c r="U78" s="62"/>
      <c r="V78" s="62"/>
      <c r="W78" s="62"/>
      <c r="X78" s="62"/>
      <c r="Y78" s="62"/>
      <c r="Z78" s="62"/>
      <c r="AA78" s="62"/>
      <c r="AB78" s="62"/>
      <c r="AC78" s="62"/>
      <c r="AD78" s="62"/>
      <c r="AE78" s="62"/>
      <c r="AF78" s="62"/>
      <c r="AG78" s="62"/>
    </row>
    <row r="79" spans="1:33" ht="15">
      <c r="A79" s="62"/>
      <c r="B79" s="62"/>
      <c r="C79" s="62"/>
      <c r="D79" s="62"/>
      <c r="E79" s="62"/>
      <c r="F79" s="62"/>
      <c r="G79" s="62"/>
      <c r="H79" s="62"/>
      <c r="I79" s="62"/>
      <c r="J79" s="62"/>
      <c r="K79" s="62"/>
      <c r="L79" s="62"/>
      <c r="M79" s="62"/>
      <c r="N79" s="62"/>
      <c r="O79" s="62"/>
      <c r="P79" s="62"/>
      <c r="Q79" s="62"/>
      <c r="R79" s="62"/>
      <c r="S79" s="62"/>
      <c r="T79" s="62"/>
      <c r="U79" s="62"/>
      <c r="V79" s="62"/>
      <c r="W79" s="62"/>
      <c r="X79" s="62"/>
      <c r="Y79" s="62"/>
      <c r="Z79" s="62"/>
      <c r="AA79" s="62"/>
      <c r="AB79" s="62"/>
      <c r="AC79" s="62"/>
      <c r="AD79" s="62"/>
      <c r="AE79" s="62"/>
      <c r="AF79" s="62"/>
      <c r="AG79" s="62"/>
    </row>
    <row r="80" spans="1:33" ht="15">
      <c r="A80" s="62"/>
      <c r="B80" s="62"/>
      <c r="C80" s="62"/>
      <c r="D80" s="62"/>
      <c r="E80" s="62"/>
      <c r="F80" s="62"/>
      <c r="G80" s="62"/>
      <c r="H80" s="62"/>
      <c r="I80" s="62"/>
      <c r="J80" s="62"/>
      <c r="K80" s="62"/>
      <c r="L80" s="62"/>
      <c r="M80" s="62"/>
      <c r="N80" s="62"/>
      <c r="O80" s="62"/>
      <c r="P80" s="62"/>
      <c r="Q80" s="62"/>
      <c r="R80" s="62"/>
      <c r="S80" s="62"/>
      <c r="T80" s="62"/>
      <c r="U80" s="62"/>
      <c r="V80" s="62"/>
      <c r="W80" s="62"/>
      <c r="X80" s="62"/>
      <c r="Y80" s="62"/>
      <c r="Z80" s="62"/>
      <c r="AA80" s="62"/>
      <c r="AB80" s="62"/>
      <c r="AC80" s="62"/>
      <c r="AD80" s="62"/>
      <c r="AE80" s="62"/>
      <c r="AF80" s="62"/>
      <c r="AG80" s="62"/>
    </row>
    <row r="81" spans="1:33" ht="15">
      <c r="A81" s="62"/>
      <c r="B81" s="62"/>
      <c r="C81" s="62"/>
      <c r="D81" s="62"/>
      <c r="E81" s="62"/>
      <c r="F81" s="62"/>
      <c r="G81" s="62"/>
      <c r="H81" s="62"/>
      <c r="I81" s="62"/>
      <c r="J81" s="62"/>
      <c r="K81" s="62"/>
      <c r="L81" s="62"/>
      <c r="M81" s="62"/>
      <c r="N81" s="62"/>
      <c r="O81" s="62"/>
      <c r="P81" s="62"/>
      <c r="Q81" s="62"/>
      <c r="R81" s="62"/>
      <c r="S81" s="62"/>
      <c r="T81" s="62"/>
      <c r="U81" s="62"/>
      <c r="V81" s="62"/>
      <c r="W81" s="62"/>
      <c r="X81" s="62"/>
      <c r="Y81" s="62"/>
      <c r="Z81" s="62"/>
      <c r="AA81" s="62"/>
      <c r="AB81" s="62"/>
      <c r="AC81" s="62"/>
      <c r="AD81" s="62"/>
      <c r="AE81" s="62"/>
      <c r="AF81" s="62"/>
      <c r="AG81" s="62"/>
    </row>
    <row r="82" spans="1:33" ht="15">
      <c r="A82" s="62"/>
      <c r="B82" s="62"/>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row>
    <row r="83" spans="1:33" ht="15">
      <c r="A83" s="62"/>
      <c r="B83" s="62"/>
      <c r="C83" s="62"/>
      <c r="D83" s="62"/>
      <c r="E83" s="62"/>
      <c r="F83" s="62"/>
      <c r="G83" s="62"/>
      <c r="H83" s="62"/>
      <c r="I83" s="62"/>
      <c r="J83" s="62"/>
      <c r="K83" s="62"/>
      <c r="L83" s="62"/>
      <c r="M83" s="62"/>
      <c r="N83" s="62"/>
      <c r="O83" s="62"/>
      <c r="P83" s="62"/>
      <c r="Q83" s="62"/>
      <c r="R83" s="62"/>
      <c r="S83" s="62"/>
      <c r="T83" s="62"/>
      <c r="U83" s="62"/>
      <c r="V83" s="62"/>
      <c r="W83" s="62"/>
      <c r="X83" s="62"/>
      <c r="Y83" s="62"/>
      <c r="Z83" s="62"/>
      <c r="AA83" s="62"/>
      <c r="AB83" s="62"/>
      <c r="AC83" s="62"/>
      <c r="AD83" s="62"/>
      <c r="AE83" s="62"/>
      <c r="AF83" s="62"/>
      <c r="AG83" s="62"/>
    </row>
    <row r="84" spans="1:33" ht="15">
      <c r="A84" s="62"/>
      <c r="B84" s="62"/>
      <c r="C84" s="62"/>
      <c r="D84" s="62"/>
      <c r="E84" s="62"/>
      <c r="F84" s="62"/>
      <c r="G84" s="62"/>
      <c r="H84" s="62"/>
      <c r="I84" s="62"/>
      <c r="J84" s="62"/>
      <c r="K84" s="62"/>
      <c r="L84" s="62"/>
      <c r="M84" s="62"/>
      <c r="N84" s="62"/>
      <c r="O84" s="62"/>
      <c r="P84" s="62"/>
      <c r="Q84" s="62"/>
      <c r="R84" s="62"/>
      <c r="S84" s="62"/>
      <c r="T84" s="62"/>
      <c r="U84" s="62"/>
      <c r="V84" s="62"/>
      <c r="W84" s="62"/>
      <c r="X84" s="62"/>
      <c r="Y84" s="62"/>
      <c r="Z84" s="62"/>
      <c r="AA84" s="62"/>
      <c r="AB84" s="62"/>
      <c r="AC84" s="62"/>
      <c r="AD84" s="62"/>
      <c r="AE84" s="62"/>
      <c r="AF84" s="62"/>
      <c r="AG84" s="62"/>
    </row>
    <row r="85" spans="1:33" ht="15">
      <c r="A85" s="62"/>
      <c r="B85" s="62"/>
      <c r="C85" s="62"/>
      <c r="D85" s="62"/>
      <c r="E85" s="62"/>
      <c r="F85" s="62"/>
      <c r="G85" s="62"/>
      <c r="H85" s="62"/>
      <c r="I85" s="62"/>
      <c r="J85" s="62"/>
      <c r="K85" s="62"/>
      <c r="L85" s="62"/>
      <c r="M85" s="62"/>
      <c r="N85" s="62"/>
      <c r="O85" s="62"/>
      <c r="P85" s="62"/>
      <c r="Q85" s="62"/>
      <c r="R85" s="62"/>
      <c r="S85" s="62"/>
      <c r="T85" s="62"/>
      <c r="U85" s="62"/>
      <c r="V85" s="62"/>
      <c r="W85" s="62"/>
      <c r="X85" s="62"/>
      <c r="Y85" s="62"/>
      <c r="Z85" s="62"/>
      <c r="AA85" s="62"/>
      <c r="AB85" s="62"/>
      <c r="AC85" s="62"/>
      <c r="AD85" s="62"/>
      <c r="AE85" s="62"/>
      <c r="AF85" s="62"/>
      <c r="AG85" s="62"/>
    </row>
    <row r="86" spans="1:33" ht="15">
      <c r="A86" s="62"/>
      <c r="B86" s="62"/>
      <c r="C86" s="62"/>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row>
    <row r="87" spans="1:33" ht="15">
      <c r="A87" s="62"/>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row>
    <row r="88" spans="1:33" ht="15">
      <c r="A88" s="62"/>
      <c r="B88" s="62"/>
      <c r="C88" s="62"/>
      <c r="D88" s="62"/>
      <c r="E88" s="62"/>
      <c r="F88" s="62"/>
      <c r="G88" s="62"/>
      <c r="H88" s="62"/>
      <c r="I88" s="62"/>
      <c r="J88" s="62"/>
      <c r="K88" s="62"/>
      <c r="L88" s="62"/>
      <c r="M88" s="62"/>
      <c r="N88" s="62"/>
      <c r="O88" s="62"/>
      <c r="P88" s="62"/>
      <c r="Q88" s="62"/>
      <c r="R88" s="62"/>
      <c r="S88" s="62"/>
      <c r="T88" s="62"/>
      <c r="U88" s="62"/>
      <c r="V88" s="62"/>
      <c r="W88" s="62"/>
      <c r="X88" s="62"/>
      <c r="Y88" s="62"/>
      <c r="Z88" s="62"/>
      <c r="AA88" s="62"/>
      <c r="AB88" s="62"/>
      <c r="AC88" s="62"/>
      <c r="AD88" s="62"/>
      <c r="AE88" s="62"/>
      <c r="AF88" s="62"/>
      <c r="AG88" s="62"/>
    </row>
    <row r="89" spans="1:33" ht="15">
      <c r="A89" s="62"/>
      <c r="B89" s="62"/>
      <c r="C89" s="62"/>
      <c r="D89" s="62"/>
      <c r="E89" s="62"/>
      <c r="F89" s="62"/>
      <c r="G89" s="62"/>
      <c r="H89" s="62"/>
      <c r="I89" s="62"/>
      <c r="J89" s="62"/>
      <c r="K89" s="62"/>
      <c r="L89" s="62"/>
      <c r="M89" s="62"/>
      <c r="N89" s="62"/>
      <c r="O89" s="62"/>
      <c r="P89" s="62"/>
      <c r="Q89" s="62"/>
      <c r="R89" s="62"/>
      <c r="S89" s="62"/>
      <c r="T89" s="62"/>
      <c r="U89" s="62"/>
      <c r="V89" s="62"/>
      <c r="W89" s="62"/>
      <c r="X89" s="62"/>
      <c r="Y89" s="62"/>
      <c r="Z89" s="62"/>
      <c r="AA89" s="62"/>
      <c r="AB89" s="62"/>
      <c r="AC89" s="62"/>
      <c r="AD89" s="62"/>
      <c r="AE89" s="62"/>
      <c r="AF89" s="62"/>
      <c r="AG89" s="62"/>
    </row>
    <row r="90" spans="1:33" ht="15">
      <c r="A90" s="62"/>
      <c r="B90" s="62"/>
      <c r="C90" s="62"/>
      <c r="D90" s="62"/>
      <c r="E90" s="62"/>
      <c r="F90" s="62"/>
      <c r="G90" s="62"/>
      <c r="H90" s="62"/>
      <c r="I90" s="62"/>
      <c r="J90" s="62"/>
      <c r="K90" s="62"/>
      <c r="L90" s="62"/>
      <c r="M90" s="62"/>
      <c r="N90" s="62"/>
      <c r="O90" s="62"/>
      <c r="P90" s="62"/>
      <c r="Q90" s="62"/>
      <c r="R90" s="62"/>
      <c r="S90" s="62"/>
      <c r="T90" s="62"/>
      <c r="U90" s="62"/>
      <c r="V90" s="62"/>
      <c r="W90" s="62"/>
      <c r="X90" s="62"/>
      <c r="Y90" s="62"/>
      <c r="Z90" s="62"/>
      <c r="AA90" s="62"/>
      <c r="AB90" s="62"/>
      <c r="AC90" s="62"/>
      <c r="AD90" s="62"/>
      <c r="AE90" s="62"/>
      <c r="AF90" s="62"/>
      <c r="AG90" s="62"/>
    </row>
    <row r="91" spans="1:33" ht="15">
      <c r="A91" s="62"/>
      <c r="B91" s="62"/>
      <c r="C91" s="62"/>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row>
    <row r="92" spans="1:33" ht="15">
      <c r="A92" s="62"/>
      <c r="B92" s="62"/>
      <c r="C92" s="62"/>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row>
    <row r="93" spans="1:33" ht="15">
      <c r="A93" s="62"/>
      <c r="B93" s="62"/>
      <c r="C93" s="62"/>
      <c r="D93" s="62"/>
      <c r="E93" s="62"/>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row>
    <row r="94" spans="1:33" ht="15">
      <c r="A94" s="62"/>
      <c r="B94" s="62"/>
      <c r="C94" s="62"/>
      <c r="D94" s="62"/>
      <c r="E94" s="62"/>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row>
    <row r="95" spans="1:33" ht="15">
      <c r="A95" s="62"/>
      <c r="B95" s="62"/>
      <c r="C95" s="62"/>
      <c r="D95" s="62"/>
      <c r="E95" s="62"/>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row>
    <row r="96" spans="1:33" ht="15">
      <c r="A96" s="62"/>
      <c r="B96" s="62"/>
      <c r="C96" s="62"/>
      <c r="D96" s="62"/>
      <c r="E96" s="62"/>
      <c r="F96" s="62"/>
      <c r="G96" s="62"/>
      <c r="H96" s="62"/>
      <c r="I96" s="62"/>
      <c r="J96" s="62"/>
      <c r="K96" s="62"/>
      <c r="L96" s="62"/>
      <c r="M96" s="62"/>
      <c r="N96" s="62"/>
      <c r="O96" s="62"/>
      <c r="P96" s="62"/>
      <c r="Q96" s="62"/>
      <c r="R96" s="62"/>
      <c r="S96" s="62"/>
      <c r="T96" s="62"/>
      <c r="U96" s="62"/>
      <c r="V96" s="62"/>
      <c r="W96" s="62"/>
      <c r="X96" s="62"/>
      <c r="Y96" s="62"/>
      <c r="Z96" s="62"/>
      <c r="AA96" s="62"/>
      <c r="AB96" s="62"/>
      <c r="AC96" s="62"/>
      <c r="AD96" s="62"/>
      <c r="AE96" s="62"/>
      <c r="AF96" s="62"/>
      <c r="AG96" s="62"/>
    </row>
    <row r="97" spans="1:33" ht="15">
      <c r="A97" s="62"/>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row>
    <row r="98" spans="1:33" ht="15">
      <c r="A98" s="62"/>
      <c r="B98" s="62"/>
      <c r="C98" s="62"/>
      <c r="D98" s="62"/>
      <c r="E98" s="62"/>
      <c r="F98" s="62"/>
      <c r="G98" s="62"/>
      <c r="H98" s="62"/>
      <c r="I98" s="62"/>
      <c r="J98" s="62"/>
      <c r="K98" s="62"/>
      <c r="L98" s="62"/>
      <c r="M98" s="62"/>
      <c r="N98" s="62"/>
      <c r="O98" s="62"/>
      <c r="P98" s="62"/>
      <c r="Q98" s="62"/>
      <c r="R98" s="62"/>
      <c r="S98" s="62"/>
      <c r="T98" s="62"/>
      <c r="U98" s="62"/>
      <c r="V98" s="62"/>
      <c r="W98" s="62"/>
      <c r="X98" s="62"/>
      <c r="Y98" s="62"/>
      <c r="Z98" s="62"/>
      <c r="AA98" s="62"/>
      <c r="AB98" s="62"/>
      <c r="AC98" s="62"/>
      <c r="AD98" s="62"/>
      <c r="AE98" s="62"/>
      <c r="AF98" s="62"/>
      <c r="AG98" s="62"/>
    </row>
    <row r="99" spans="1:33" ht="15">
      <c r="A99" s="62"/>
      <c r="B99" s="62"/>
      <c r="C99" s="62"/>
      <c r="D99" s="62"/>
      <c r="E99" s="62"/>
      <c r="F99" s="62"/>
      <c r="G99" s="62"/>
      <c r="H99" s="62"/>
      <c r="I99" s="62"/>
      <c r="J99" s="62"/>
      <c r="K99" s="62"/>
      <c r="L99" s="62"/>
      <c r="M99" s="62"/>
      <c r="N99" s="62"/>
      <c r="O99" s="62"/>
      <c r="P99" s="62"/>
      <c r="Q99" s="62"/>
      <c r="R99" s="62"/>
      <c r="S99" s="62"/>
      <c r="T99" s="62"/>
      <c r="U99" s="62"/>
      <c r="V99" s="62"/>
      <c r="W99" s="62"/>
      <c r="X99" s="62"/>
      <c r="Y99" s="62"/>
      <c r="Z99" s="62"/>
      <c r="AA99" s="62"/>
      <c r="AB99" s="62"/>
      <c r="AC99" s="62"/>
      <c r="AD99" s="62"/>
      <c r="AE99" s="62"/>
      <c r="AF99" s="62"/>
      <c r="AG99" s="62"/>
    </row>
    <row r="100" spans="1:33" ht="15">
      <c r="A100" s="62"/>
      <c r="B100" s="62"/>
      <c r="C100" s="62"/>
      <c r="D100" s="62"/>
      <c r="E100" s="62"/>
      <c r="F100" s="62"/>
      <c r="G100" s="62"/>
      <c r="H100" s="62"/>
      <c r="I100" s="62"/>
      <c r="J100" s="62"/>
      <c r="K100" s="62"/>
      <c r="L100" s="62"/>
      <c r="M100" s="62"/>
      <c r="N100" s="62"/>
      <c r="O100" s="62"/>
      <c r="P100" s="62"/>
      <c r="Q100" s="62"/>
      <c r="R100" s="62"/>
      <c r="S100" s="62"/>
      <c r="T100" s="62"/>
      <c r="U100" s="62"/>
      <c r="V100" s="62"/>
      <c r="W100" s="62"/>
      <c r="X100" s="62"/>
      <c r="Y100" s="62"/>
      <c r="Z100" s="62"/>
      <c r="AA100" s="62"/>
      <c r="AB100" s="62"/>
      <c r="AC100" s="62"/>
      <c r="AD100" s="62"/>
      <c r="AE100" s="62"/>
      <c r="AF100" s="62"/>
      <c r="AG100" s="62"/>
    </row>
    <row r="101" spans="1:33" ht="15">
      <c r="A101" s="62"/>
      <c r="B101" s="62"/>
      <c r="C101" s="62"/>
      <c r="D101" s="62"/>
      <c r="E101" s="62"/>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row>
    <row r="102" spans="1:33" ht="15">
      <c r="A102" s="62"/>
      <c r="B102" s="62"/>
      <c r="C102" s="62"/>
      <c r="D102" s="62"/>
      <c r="E102" s="62"/>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row>
    <row r="103" spans="1:33" ht="15">
      <c r="A103" s="62"/>
      <c r="B103" s="62"/>
      <c r="C103" s="62"/>
      <c r="D103" s="62"/>
      <c r="E103" s="62"/>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row>
    <row r="104" spans="1:33" ht="15">
      <c r="A104" s="62"/>
      <c r="B104" s="62"/>
      <c r="C104" s="62"/>
      <c r="D104" s="62"/>
      <c r="E104" s="62"/>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row>
    <row r="105" spans="1:33" ht="15">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row>
    <row r="106" spans="1:33" ht="15">
      <c r="A106" s="62"/>
      <c r="B106" s="62"/>
      <c r="C106" s="62"/>
      <c r="D106" s="62"/>
      <c r="E106" s="62"/>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row>
    <row r="107" spans="1:33" ht="15">
      <c r="A107" s="62"/>
      <c r="B107" s="62"/>
      <c r="C107" s="62"/>
      <c r="D107" s="62"/>
      <c r="E107" s="62"/>
      <c r="F107" s="62"/>
      <c r="G107" s="62"/>
      <c r="H107" s="62"/>
      <c r="I107" s="62"/>
      <c r="J107" s="62"/>
      <c r="K107" s="62"/>
      <c r="L107" s="62"/>
      <c r="M107" s="62"/>
      <c r="N107" s="62"/>
      <c r="O107" s="62"/>
      <c r="P107" s="62"/>
      <c r="Q107" s="62"/>
      <c r="R107" s="62"/>
      <c r="S107" s="62"/>
      <c r="T107" s="62"/>
      <c r="U107" s="62"/>
      <c r="V107" s="62"/>
      <c r="W107" s="62"/>
      <c r="X107" s="62"/>
      <c r="Y107" s="62"/>
      <c r="Z107" s="62"/>
      <c r="AA107" s="62"/>
      <c r="AB107" s="62"/>
      <c r="AC107" s="62"/>
      <c r="AD107" s="62"/>
      <c r="AE107" s="62"/>
      <c r="AF107" s="62"/>
      <c r="AG107" s="62"/>
    </row>
    <row r="108" spans="1:33" ht="15">
      <c r="A108" s="62"/>
      <c r="B108" s="62"/>
      <c r="C108" s="62"/>
      <c r="D108" s="62"/>
      <c r="E108" s="62"/>
      <c r="F108" s="62"/>
      <c r="G108" s="62"/>
      <c r="H108" s="62"/>
      <c r="I108" s="62"/>
      <c r="J108" s="62"/>
      <c r="K108" s="62"/>
      <c r="L108" s="62"/>
      <c r="M108" s="62"/>
      <c r="N108" s="62"/>
      <c r="O108" s="62"/>
      <c r="P108" s="62"/>
      <c r="Q108" s="62"/>
      <c r="R108" s="62"/>
      <c r="S108" s="62"/>
      <c r="T108" s="62"/>
      <c r="U108" s="62"/>
      <c r="V108" s="62"/>
      <c r="W108" s="62"/>
      <c r="X108" s="62"/>
      <c r="Y108" s="62"/>
      <c r="Z108" s="62"/>
      <c r="AA108" s="62"/>
      <c r="AB108" s="62"/>
      <c r="AC108" s="62"/>
      <c r="AD108" s="62"/>
      <c r="AE108" s="62"/>
      <c r="AF108" s="62"/>
      <c r="AG108" s="62"/>
    </row>
    <row r="109" spans="1:33" ht="15">
      <c r="A109" s="62"/>
      <c r="B109" s="62"/>
      <c r="C109" s="62"/>
      <c r="D109" s="62"/>
      <c r="E109" s="62"/>
      <c r="F109" s="62"/>
      <c r="G109" s="62"/>
      <c r="H109" s="62"/>
      <c r="I109" s="62"/>
      <c r="J109" s="62"/>
      <c r="K109" s="62"/>
      <c r="L109" s="62"/>
      <c r="M109" s="62"/>
      <c r="N109" s="62"/>
      <c r="O109" s="62"/>
      <c r="P109" s="62"/>
      <c r="Q109" s="62"/>
      <c r="R109" s="62"/>
      <c r="S109" s="62"/>
      <c r="T109" s="62"/>
      <c r="U109" s="62"/>
      <c r="V109" s="62"/>
      <c r="W109" s="62"/>
      <c r="X109" s="62"/>
      <c r="Y109" s="62"/>
      <c r="Z109" s="62"/>
      <c r="AA109" s="62"/>
      <c r="AB109" s="62"/>
      <c r="AC109" s="62"/>
      <c r="AD109" s="62"/>
      <c r="AE109" s="62"/>
      <c r="AF109" s="62"/>
      <c r="AG109" s="62"/>
    </row>
    <row r="110" spans="1:33" ht="15">
      <c r="A110" s="62"/>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row>
    <row r="111" spans="1:33" ht="15">
      <c r="A111" s="62"/>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row>
    <row r="112" spans="1:33" ht="15">
      <c r="A112" s="62"/>
      <c r="B112" s="62"/>
      <c r="C112" s="62"/>
      <c r="D112" s="62"/>
      <c r="E112" s="62"/>
      <c r="F112" s="62"/>
      <c r="G112" s="62"/>
      <c r="H112" s="62"/>
      <c r="I112" s="62"/>
      <c r="J112" s="62"/>
      <c r="K112" s="62"/>
      <c r="L112" s="62"/>
      <c r="M112" s="62"/>
      <c r="N112" s="62"/>
      <c r="O112" s="62"/>
      <c r="P112" s="62"/>
      <c r="Q112" s="62"/>
      <c r="R112" s="62"/>
      <c r="S112" s="62"/>
      <c r="T112" s="62"/>
      <c r="U112" s="62"/>
      <c r="V112" s="62"/>
      <c r="W112" s="62"/>
      <c r="X112" s="62"/>
      <c r="Y112" s="62"/>
      <c r="Z112" s="62"/>
      <c r="AA112" s="62"/>
      <c r="AB112" s="62"/>
      <c r="AC112" s="62"/>
      <c r="AD112" s="62"/>
      <c r="AE112" s="62"/>
      <c r="AF112" s="62"/>
      <c r="AG112" s="62"/>
    </row>
    <row r="113" spans="1:33" ht="15">
      <c r="A113" s="62"/>
      <c r="B113" s="62"/>
      <c r="C113" s="62"/>
      <c r="D113" s="62"/>
      <c r="E113" s="62"/>
      <c r="F113" s="62"/>
      <c r="G113" s="62"/>
      <c r="H113" s="62"/>
      <c r="I113" s="62"/>
      <c r="J113" s="62"/>
      <c r="K113" s="62"/>
      <c r="L113" s="62"/>
      <c r="M113" s="62"/>
      <c r="N113" s="62"/>
      <c r="O113" s="62"/>
      <c r="P113" s="62"/>
      <c r="Q113" s="62"/>
      <c r="R113" s="62"/>
      <c r="S113" s="62"/>
      <c r="T113" s="62"/>
      <c r="U113" s="62"/>
      <c r="V113" s="62"/>
      <c r="W113" s="62"/>
      <c r="X113" s="62"/>
      <c r="Y113" s="62"/>
      <c r="Z113" s="62"/>
      <c r="AA113" s="62"/>
      <c r="AB113" s="62"/>
      <c r="AC113" s="62"/>
      <c r="AD113" s="62"/>
      <c r="AE113" s="62"/>
      <c r="AF113" s="62"/>
      <c r="AG113" s="62"/>
    </row>
    <row r="114" spans="1:33" ht="15">
      <c r="A114" s="62"/>
      <c r="B114" s="62"/>
      <c r="C114" s="62"/>
      <c r="D114" s="62"/>
      <c r="E114" s="62"/>
      <c r="F114" s="62"/>
      <c r="G114" s="62"/>
      <c r="H114" s="62"/>
      <c r="I114" s="62"/>
      <c r="J114" s="62"/>
      <c r="K114" s="62"/>
      <c r="L114" s="62"/>
      <c r="M114" s="62"/>
      <c r="N114" s="62"/>
      <c r="O114" s="62"/>
      <c r="P114" s="62"/>
      <c r="Q114" s="62"/>
      <c r="R114" s="62"/>
      <c r="S114" s="62"/>
      <c r="T114" s="62"/>
      <c r="U114" s="62"/>
      <c r="V114" s="62"/>
      <c r="W114" s="62"/>
      <c r="X114" s="62"/>
      <c r="Y114" s="62"/>
      <c r="Z114" s="62"/>
      <c r="AA114" s="62"/>
      <c r="AB114" s="62"/>
      <c r="AC114" s="62"/>
      <c r="AD114" s="62"/>
      <c r="AE114" s="62"/>
      <c r="AF114" s="62"/>
      <c r="AG114" s="62"/>
    </row>
    <row r="115" spans="1:33" ht="15">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row>
    <row r="116" spans="1:33" ht="15">
      <c r="A116" s="62"/>
      <c r="B116" s="62"/>
      <c r="C116" s="62"/>
      <c r="D116" s="62"/>
      <c r="E116" s="62"/>
      <c r="F116" s="62"/>
      <c r="G116" s="62"/>
      <c r="H116" s="62"/>
      <c r="I116" s="62"/>
      <c r="J116" s="62"/>
      <c r="K116" s="62"/>
      <c r="L116" s="62"/>
      <c r="M116" s="62"/>
      <c r="N116" s="62"/>
      <c r="O116" s="62"/>
      <c r="P116" s="62"/>
      <c r="Q116" s="62"/>
      <c r="R116" s="62"/>
      <c r="S116" s="62"/>
      <c r="T116" s="62"/>
      <c r="U116" s="62"/>
      <c r="V116" s="62"/>
      <c r="W116" s="62"/>
      <c r="X116" s="62"/>
      <c r="Y116" s="62"/>
      <c r="Z116" s="62"/>
      <c r="AA116" s="62"/>
      <c r="AB116" s="62"/>
      <c r="AC116" s="62"/>
      <c r="AD116" s="62"/>
      <c r="AE116" s="62"/>
      <c r="AF116" s="62"/>
      <c r="AG116" s="62"/>
    </row>
    <row r="117" spans="1:33" ht="15">
      <c r="A117" s="62"/>
      <c r="B117" s="62"/>
      <c r="C117" s="62"/>
      <c r="D117" s="62"/>
      <c r="E117" s="62"/>
      <c r="F117" s="62"/>
      <c r="G117" s="62"/>
      <c r="H117" s="62"/>
      <c r="I117" s="62"/>
      <c r="J117" s="62"/>
      <c r="K117" s="62"/>
      <c r="L117" s="62"/>
      <c r="M117" s="62"/>
      <c r="N117" s="62"/>
      <c r="O117" s="62"/>
      <c r="P117" s="62"/>
      <c r="Q117" s="62"/>
      <c r="R117" s="62"/>
      <c r="S117" s="62"/>
      <c r="T117" s="62"/>
      <c r="U117" s="62"/>
      <c r="V117" s="62"/>
      <c r="W117" s="62"/>
      <c r="X117" s="62"/>
      <c r="Y117" s="62"/>
      <c r="Z117" s="62"/>
      <c r="AA117" s="62"/>
      <c r="AB117" s="62"/>
      <c r="AC117" s="62"/>
      <c r="AD117" s="62"/>
      <c r="AE117" s="62"/>
      <c r="AF117" s="62"/>
      <c r="AG117" s="62"/>
    </row>
    <row r="118" spans="1:33" ht="15">
      <c r="A118" s="62"/>
      <c r="B118" s="62"/>
      <c r="C118" s="62"/>
      <c r="D118" s="62"/>
      <c r="E118" s="62"/>
      <c r="F118" s="62"/>
      <c r="G118" s="62"/>
      <c r="H118" s="62"/>
      <c r="I118" s="62"/>
      <c r="J118" s="62"/>
      <c r="K118" s="62"/>
      <c r="L118" s="62"/>
      <c r="M118" s="62"/>
      <c r="N118" s="62"/>
      <c r="O118" s="62"/>
      <c r="P118" s="62"/>
      <c r="Q118" s="62"/>
      <c r="R118" s="62"/>
      <c r="S118" s="62"/>
      <c r="T118" s="62"/>
      <c r="U118" s="62"/>
      <c r="V118" s="62"/>
      <c r="W118" s="62"/>
      <c r="X118" s="62"/>
      <c r="Y118" s="62"/>
      <c r="Z118" s="62"/>
      <c r="AA118" s="62"/>
      <c r="AB118" s="62"/>
      <c r="AC118" s="62"/>
      <c r="AD118" s="62"/>
      <c r="AE118" s="62"/>
      <c r="AF118" s="62"/>
      <c r="AG118" s="6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1" sqref="A1"/>
    </sheetView>
  </sheetViews>
  <sheetFormatPr defaultColWidth="11.421875" defaultRowHeight="15"/>
  <cols>
    <col min="1" max="1" width="17.8515625" style="1" customWidth="1"/>
    <col min="2" max="16384" width="11.421875" style="1" customWidth="1"/>
  </cols>
  <sheetData>
    <row r="1" spans="1:15" ht="15.75">
      <c r="A1" s="34" t="s">
        <v>110</v>
      </c>
      <c r="B1" s="34"/>
      <c r="C1" s="34"/>
      <c r="D1" s="34"/>
      <c r="E1" s="34"/>
      <c r="F1" s="34"/>
      <c r="G1" s="34"/>
      <c r="H1" s="34"/>
      <c r="I1" s="34"/>
      <c r="J1" s="34"/>
      <c r="K1" s="34"/>
      <c r="L1" s="34"/>
      <c r="M1" s="34"/>
      <c r="N1" s="34"/>
      <c r="O1" s="34"/>
    </row>
    <row r="2" spans="1:15" ht="15.75">
      <c r="A2" s="34"/>
      <c r="B2" s="34"/>
      <c r="C2" s="34"/>
      <c r="D2" s="34"/>
      <c r="E2" s="34"/>
      <c r="F2" s="34"/>
      <c r="G2" s="34"/>
      <c r="H2" s="34"/>
      <c r="I2" s="34"/>
      <c r="J2" s="34"/>
      <c r="K2" s="34"/>
      <c r="L2" s="34"/>
      <c r="M2" s="34"/>
      <c r="N2" s="34"/>
      <c r="O2" s="34"/>
    </row>
    <row r="3" spans="1:15" ht="15.75">
      <c r="A3" s="140" t="s">
        <v>128</v>
      </c>
      <c r="B3" s="140"/>
      <c r="C3" s="140"/>
      <c r="D3" s="140"/>
      <c r="E3" s="140"/>
      <c r="F3" s="140"/>
      <c r="G3" s="140"/>
      <c r="H3" s="140"/>
      <c r="I3" s="140"/>
      <c r="J3" s="34"/>
      <c r="K3" s="34"/>
      <c r="L3" s="34"/>
      <c r="M3" s="34"/>
      <c r="N3" s="34"/>
      <c r="O3" s="34"/>
    </row>
    <row r="4" spans="1:15" ht="15.75">
      <c r="A4" s="140"/>
      <c r="B4" s="140"/>
      <c r="C4" s="140"/>
      <c r="D4" s="140"/>
      <c r="E4" s="140"/>
      <c r="F4" s="140"/>
      <c r="G4" s="140"/>
      <c r="H4" s="140"/>
      <c r="I4" s="140"/>
      <c r="J4" s="34"/>
      <c r="K4" s="34"/>
      <c r="L4" s="34"/>
      <c r="M4" s="34"/>
      <c r="N4" s="34"/>
      <c r="O4" s="34"/>
    </row>
    <row r="5" spans="1:15" ht="15.75">
      <c r="A5" s="34"/>
      <c r="B5" s="34"/>
      <c r="C5" s="34"/>
      <c r="D5" s="34"/>
      <c r="E5" s="34"/>
      <c r="F5" s="34"/>
      <c r="G5" s="34"/>
      <c r="H5" s="34"/>
      <c r="I5" s="34"/>
      <c r="J5" s="34"/>
      <c r="K5" s="34"/>
      <c r="L5" s="34"/>
      <c r="M5" s="34"/>
      <c r="N5" s="34"/>
      <c r="O5" s="34"/>
    </row>
    <row r="6" spans="1:7" ht="15.75">
      <c r="A6" s="141" t="s">
        <v>127</v>
      </c>
      <c r="B6" s="141"/>
      <c r="C6" s="141"/>
      <c r="D6" s="141"/>
      <c r="E6" s="141"/>
      <c r="F6" s="141"/>
      <c r="G6" s="141"/>
    </row>
    <row r="7" spans="1:15" ht="30" customHeight="1">
      <c r="A7" s="53"/>
      <c r="B7" s="142" t="s">
        <v>103</v>
      </c>
      <c r="C7" s="142"/>
      <c r="D7" s="142"/>
      <c r="E7" s="142" t="s">
        <v>104</v>
      </c>
      <c r="F7" s="142"/>
      <c r="G7" s="142"/>
      <c r="I7" s="6"/>
      <c r="J7" s="139"/>
      <c r="K7" s="139"/>
      <c r="L7" s="139"/>
      <c r="M7" s="139"/>
      <c r="N7" s="139"/>
      <c r="O7" s="139"/>
    </row>
    <row r="8" spans="1:15" ht="15.75">
      <c r="A8" s="4" t="s">
        <v>0</v>
      </c>
      <c r="B8" s="4" t="s">
        <v>1</v>
      </c>
      <c r="C8" s="4" t="s">
        <v>2</v>
      </c>
      <c r="D8" s="4" t="s">
        <v>3</v>
      </c>
      <c r="E8" s="4" t="s">
        <v>1</v>
      </c>
      <c r="F8" s="4" t="s">
        <v>2</v>
      </c>
      <c r="G8" s="4" t="s">
        <v>3</v>
      </c>
      <c r="I8" s="7"/>
      <c r="J8" s="8"/>
      <c r="K8" s="9"/>
      <c r="L8" s="8"/>
      <c r="M8" s="9"/>
      <c r="N8" s="10"/>
      <c r="O8" s="11"/>
    </row>
    <row r="9" spans="1:15" ht="15.75">
      <c r="A9" s="37" t="s">
        <v>4</v>
      </c>
      <c r="B9" s="132">
        <v>4541</v>
      </c>
      <c r="C9" s="132">
        <v>4144</v>
      </c>
      <c r="D9" s="119">
        <f>B9+C9</f>
        <v>8685</v>
      </c>
      <c r="E9" s="133"/>
      <c r="F9" s="133"/>
      <c r="G9" s="119"/>
      <c r="I9" s="12"/>
      <c r="J9" s="13"/>
      <c r="K9" s="14"/>
      <c r="L9" s="8"/>
      <c r="M9" s="14"/>
      <c r="N9" s="15"/>
      <c r="O9" s="16"/>
    </row>
    <row r="10" spans="1:15" ht="15.75">
      <c r="A10" s="5" t="s">
        <v>5</v>
      </c>
      <c r="B10" s="132">
        <v>4335</v>
      </c>
      <c r="C10" s="132">
        <v>4084</v>
      </c>
      <c r="D10" s="119">
        <f aca="true" t="shared" si="0" ref="D10:D27">B10+C10</f>
        <v>8419</v>
      </c>
      <c r="E10" s="133"/>
      <c r="F10" s="133"/>
      <c r="G10" s="119"/>
      <c r="I10" s="17"/>
      <c r="J10" s="13"/>
      <c r="K10" s="14"/>
      <c r="L10" s="8"/>
      <c r="M10" s="14"/>
      <c r="N10" s="15"/>
      <c r="O10" s="16"/>
    </row>
    <row r="11" spans="1:15" ht="15.75">
      <c r="A11" s="5" t="s">
        <v>6</v>
      </c>
      <c r="B11" s="132">
        <v>4827</v>
      </c>
      <c r="C11" s="132">
        <v>4617</v>
      </c>
      <c r="D11" s="119">
        <f t="shared" si="0"/>
        <v>9444</v>
      </c>
      <c r="E11" s="133"/>
      <c r="F11" s="133"/>
      <c r="G11" s="119"/>
      <c r="I11" s="17"/>
      <c r="J11" s="13"/>
      <c r="K11" s="14"/>
      <c r="L11" s="8"/>
      <c r="M11" s="14"/>
      <c r="N11" s="15"/>
      <c r="O11" s="16"/>
    </row>
    <row r="12" spans="1:15" ht="15.75">
      <c r="A12" s="37" t="s">
        <v>7</v>
      </c>
      <c r="B12" s="132">
        <v>3279</v>
      </c>
      <c r="C12" s="132">
        <v>3192</v>
      </c>
      <c r="D12" s="119">
        <f t="shared" si="0"/>
        <v>6471</v>
      </c>
      <c r="E12" s="134">
        <f>B12</f>
        <v>3279</v>
      </c>
      <c r="F12" s="134">
        <f>C12</f>
        <v>3192</v>
      </c>
      <c r="G12" s="119">
        <f aca="true" t="shared" si="1" ref="G12:G21">E12+F12</f>
        <v>6471</v>
      </c>
      <c r="I12" s="12"/>
      <c r="J12" s="13"/>
      <c r="K12" s="14"/>
      <c r="L12" s="8"/>
      <c r="M12" s="14"/>
      <c r="N12" s="15"/>
      <c r="O12" s="16"/>
    </row>
    <row r="13" spans="1:15" ht="15.75">
      <c r="A13" s="37" t="s">
        <v>8</v>
      </c>
      <c r="B13" s="132">
        <v>4737</v>
      </c>
      <c r="C13" s="132">
        <v>4459</v>
      </c>
      <c r="D13" s="119">
        <f t="shared" si="0"/>
        <v>9196</v>
      </c>
      <c r="E13" s="134">
        <f aca="true" t="shared" si="2" ref="E13:F21">B13</f>
        <v>4737</v>
      </c>
      <c r="F13" s="134">
        <f t="shared" si="2"/>
        <v>4459</v>
      </c>
      <c r="G13" s="119">
        <f t="shared" si="1"/>
        <v>9196</v>
      </c>
      <c r="I13" s="12"/>
      <c r="J13" s="19"/>
      <c r="K13" s="14"/>
      <c r="L13" s="8"/>
      <c r="M13" s="14"/>
      <c r="N13" s="15"/>
      <c r="O13" s="16"/>
    </row>
    <row r="14" spans="1:15" ht="15.75">
      <c r="A14" s="37" t="s">
        <v>9</v>
      </c>
      <c r="B14" s="132">
        <v>5183</v>
      </c>
      <c r="C14" s="132">
        <v>5113</v>
      </c>
      <c r="D14" s="119">
        <f t="shared" si="0"/>
        <v>10296</v>
      </c>
      <c r="E14" s="134">
        <f t="shared" si="2"/>
        <v>5183</v>
      </c>
      <c r="F14" s="134">
        <f t="shared" si="2"/>
        <v>5113</v>
      </c>
      <c r="G14" s="119">
        <f t="shared" si="1"/>
        <v>10296</v>
      </c>
      <c r="I14" s="12"/>
      <c r="J14" s="19"/>
      <c r="K14" s="14"/>
      <c r="L14" s="8"/>
      <c r="M14" s="14"/>
      <c r="N14" s="15"/>
      <c r="O14" s="16"/>
    </row>
    <row r="15" spans="1:15" ht="15.75">
      <c r="A15" s="37" t="s">
        <v>10</v>
      </c>
      <c r="B15" s="132">
        <v>5966</v>
      </c>
      <c r="C15" s="132">
        <v>6032</v>
      </c>
      <c r="D15" s="119">
        <f t="shared" si="0"/>
        <v>11998</v>
      </c>
      <c r="E15" s="134">
        <f t="shared" si="2"/>
        <v>5966</v>
      </c>
      <c r="F15" s="134">
        <f t="shared" si="2"/>
        <v>6032</v>
      </c>
      <c r="G15" s="119">
        <f t="shared" si="1"/>
        <v>11998</v>
      </c>
      <c r="I15" s="12"/>
      <c r="J15" s="19"/>
      <c r="K15" s="14"/>
      <c r="L15" s="8"/>
      <c r="M15" s="14"/>
      <c r="N15" s="15"/>
      <c r="O15" s="16"/>
    </row>
    <row r="16" spans="1:15" ht="15.75">
      <c r="A16" s="37" t="s">
        <v>11</v>
      </c>
      <c r="B16" s="132">
        <v>6555</v>
      </c>
      <c r="C16" s="132">
        <v>6424</v>
      </c>
      <c r="D16" s="119">
        <f t="shared" si="0"/>
        <v>12979</v>
      </c>
      <c r="E16" s="134">
        <f t="shared" si="2"/>
        <v>6555</v>
      </c>
      <c r="F16" s="134">
        <f t="shared" si="2"/>
        <v>6424</v>
      </c>
      <c r="G16" s="119">
        <f t="shared" si="1"/>
        <v>12979</v>
      </c>
      <c r="I16" s="12"/>
      <c r="J16" s="19"/>
      <c r="K16" s="14"/>
      <c r="L16" s="8"/>
      <c r="M16" s="14"/>
      <c r="N16" s="15"/>
      <c r="O16" s="16"/>
    </row>
    <row r="17" spans="1:15" ht="15.75">
      <c r="A17" s="37" t="s">
        <v>12</v>
      </c>
      <c r="B17" s="132">
        <v>6204</v>
      </c>
      <c r="C17" s="132">
        <v>6126</v>
      </c>
      <c r="D17" s="119">
        <f t="shared" si="0"/>
        <v>12330</v>
      </c>
      <c r="E17" s="134">
        <f t="shared" si="2"/>
        <v>6204</v>
      </c>
      <c r="F17" s="134">
        <f t="shared" si="2"/>
        <v>6126</v>
      </c>
      <c r="G17" s="119">
        <f t="shared" si="1"/>
        <v>12330</v>
      </c>
      <c r="I17" s="12"/>
      <c r="J17" s="13"/>
      <c r="K17" s="14"/>
      <c r="L17" s="8"/>
      <c r="M17" s="14"/>
      <c r="N17" s="15"/>
      <c r="O17" s="16"/>
    </row>
    <row r="18" spans="1:15" ht="15.75">
      <c r="A18" s="37" t="s">
        <v>13</v>
      </c>
      <c r="B18" s="132">
        <v>5758</v>
      </c>
      <c r="C18" s="132">
        <v>6097</v>
      </c>
      <c r="D18" s="119">
        <f t="shared" si="0"/>
        <v>11855</v>
      </c>
      <c r="E18" s="134">
        <f t="shared" si="2"/>
        <v>5758</v>
      </c>
      <c r="F18" s="134">
        <f t="shared" si="2"/>
        <v>6097</v>
      </c>
      <c r="G18" s="119">
        <f t="shared" si="1"/>
        <v>11855</v>
      </c>
      <c r="I18" s="12"/>
      <c r="J18" s="13"/>
      <c r="K18" s="14"/>
      <c r="L18" s="8"/>
      <c r="M18" s="14"/>
      <c r="N18" s="15"/>
      <c r="O18" s="16"/>
    </row>
    <row r="19" spans="1:15" ht="15.75">
      <c r="A19" s="37" t="s">
        <v>14</v>
      </c>
      <c r="B19" s="132">
        <v>5211</v>
      </c>
      <c r="C19" s="132">
        <v>5617</v>
      </c>
      <c r="D19" s="119">
        <f t="shared" si="0"/>
        <v>10828</v>
      </c>
      <c r="E19" s="134">
        <f t="shared" si="2"/>
        <v>5211</v>
      </c>
      <c r="F19" s="134">
        <f t="shared" si="2"/>
        <v>5617</v>
      </c>
      <c r="G19" s="119">
        <f t="shared" si="1"/>
        <v>10828</v>
      </c>
      <c r="I19" s="12"/>
      <c r="J19" s="18"/>
      <c r="K19" s="14"/>
      <c r="L19" s="8"/>
      <c r="M19" s="14"/>
      <c r="N19" s="15"/>
      <c r="O19" s="16"/>
    </row>
    <row r="20" spans="1:15" ht="15.75">
      <c r="A20" s="37" t="s">
        <v>15</v>
      </c>
      <c r="B20" s="132">
        <v>4310</v>
      </c>
      <c r="C20" s="132">
        <v>4650</v>
      </c>
      <c r="D20" s="119">
        <f t="shared" si="0"/>
        <v>8960</v>
      </c>
      <c r="E20" s="134">
        <f t="shared" si="2"/>
        <v>4310</v>
      </c>
      <c r="F20" s="134">
        <f t="shared" si="2"/>
        <v>4650</v>
      </c>
      <c r="G20" s="119">
        <f t="shared" si="1"/>
        <v>8960</v>
      </c>
      <c r="I20" s="12"/>
      <c r="J20" s="8"/>
      <c r="K20" s="14"/>
      <c r="L20" s="8"/>
      <c r="M20" s="14"/>
      <c r="N20" s="15"/>
      <c r="O20" s="16"/>
    </row>
    <row r="21" spans="1:15" ht="15.75">
      <c r="A21" s="37" t="s">
        <v>16</v>
      </c>
      <c r="B21" s="132">
        <v>3502</v>
      </c>
      <c r="C21" s="132">
        <v>3869</v>
      </c>
      <c r="D21" s="119">
        <f t="shared" si="0"/>
        <v>7371</v>
      </c>
      <c r="E21" s="134">
        <f t="shared" si="2"/>
        <v>3502</v>
      </c>
      <c r="F21" s="134">
        <f t="shared" si="2"/>
        <v>3869</v>
      </c>
      <c r="G21" s="119">
        <f t="shared" si="1"/>
        <v>7371</v>
      </c>
      <c r="I21" s="12"/>
      <c r="J21" s="8"/>
      <c r="K21" s="14"/>
      <c r="L21" s="8"/>
      <c r="M21" s="14"/>
      <c r="N21" s="15"/>
      <c r="O21" s="16"/>
    </row>
    <row r="22" spans="1:15" ht="15.75">
      <c r="A22" s="37" t="s">
        <v>17</v>
      </c>
      <c r="B22" s="132">
        <v>3168</v>
      </c>
      <c r="C22" s="132">
        <v>3656</v>
      </c>
      <c r="D22" s="119">
        <f t="shared" si="0"/>
        <v>6824</v>
      </c>
      <c r="E22" s="133"/>
      <c r="F22" s="133"/>
      <c r="G22" s="119"/>
      <c r="I22" s="12"/>
      <c r="J22" s="8"/>
      <c r="K22" s="14"/>
      <c r="L22" s="8"/>
      <c r="M22" s="14"/>
      <c r="N22" s="15"/>
      <c r="O22" s="16"/>
    </row>
    <row r="23" spans="1:15" ht="15.75">
      <c r="A23" s="37" t="s">
        <v>18</v>
      </c>
      <c r="B23" s="132">
        <v>2072</v>
      </c>
      <c r="C23" s="132">
        <v>2630</v>
      </c>
      <c r="D23" s="119">
        <f t="shared" si="0"/>
        <v>4702</v>
      </c>
      <c r="E23" s="133"/>
      <c r="F23" s="133"/>
      <c r="G23" s="119"/>
      <c r="I23" s="12"/>
      <c r="J23" s="8"/>
      <c r="K23" s="14"/>
      <c r="L23" s="8"/>
      <c r="M23" s="14"/>
      <c r="N23" s="15"/>
      <c r="O23" s="16"/>
    </row>
    <row r="24" spans="1:15" ht="15.75">
      <c r="A24" s="37" t="s">
        <v>19</v>
      </c>
      <c r="B24" s="132">
        <v>1759</v>
      </c>
      <c r="C24" s="132">
        <v>2556</v>
      </c>
      <c r="D24" s="119">
        <f t="shared" si="0"/>
        <v>4315</v>
      </c>
      <c r="E24" s="133"/>
      <c r="F24" s="133"/>
      <c r="G24" s="119"/>
      <c r="I24" s="12"/>
      <c r="J24" s="8"/>
      <c r="K24" s="14"/>
      <c r="L24" s="8"/>
      <c r="M24" s="14"/>
      <c r="N24" s="15"/>
      <c r="O24" s="16"/>
    </row>
    <row r="25" spans="1:15" ht="15.75">
      <c r="A25" s="37" t="s">
        <v>20</v>
      </c>
      <c r="B25" s="132">
        <v>1305</v>
      </c>
      <c r="C25" s="132">
        <v>2393</v>
      </c>
      <c r="D25" s="119">
        <f t="shared" si="0"/>
        <v>3698</v>
      </c>
      <c r="E25" s="133"/>
      <c r="F25" s="133"/>
      <c r="G25" s="119"/>
      <c r="I25" s="12"/>
      <c r="J25" s="8"/>
      <c r="K25" s="14"/>
      <c r="L25" s="8"/>
      <c r="M25" s="14"/>
      <c r="N25" s="15"/>
      <c r="O25" s="16"/>
    </row>
    <row r="26" spans="1:15" ht="15.75">
      <c r="A26" s="37" t="s">
        <v>21</v>
      </c>
      <c r="B26" s="132">
        <v>617</v>
      </c>
      <c r="C26" s="132">
        <v>1633</v>
      </c>
      <c r="D26" s="119">
        <f t="shared" si="0"/>
        <v>2250</v>
      </c>
      <c r="E26" s="133"/>
      <c r="F26" s="133"/>
      <c r="G26" s="119"/>
      <c r="I26" s="12"/>
      <c r="J26" s="8"/>
      <c r="K26" s="9"/>
      <c r="L26" s="8"/>
      <c r="M26" s="14"/>
      <c r="N26" s="15"/>
      <c r="O26" s="16"/>
    </row>
    <row r="27" spans="1:15" ht="15.75">
      <c r="A27" s="37" t="s">
        <v>3</v>
      </c>
      <c r="B27" s="119">
        <f>SUM(B9:B26)</f>
        <v>73329</v>
      </c>
      <c r="C27" s="119">
        <f>SUM(C9:C26)</f>
        <v>77292</v>
      </c>
      <c r="D27" s="119">
        <f t="shared" si="0"/>
        <v>150621</v>
      </c>
      <c r="E27" s="119">
        <f>SUM(E9:E26)</f>
        <v>50705</v>
      </c>
      <c r="F27" s="119">
        <f>SUM(F9:F26)</f>
        <v>51579</v>
      </c>
      <c r="G27" s="119">
        <f>SUM(G9:G26)</f>
        <v>102284</v>
      </c>
      <c r="I27" s="12"/>
      <c r="J27" s="15"/>
      <c r="K27" s="16"/>
      <c r="L27" s="15"/>
      <c r="M27" s="16"/>
      <c r="N27" s="15"/>
      <c r="O27" s="16"/>
    </row>
    <row r="30" ht="15">
      <c r="A30" s="35" t="s">
        <v>126</v>
      </c>
    </row>
    <row r="32" spans="1:4" ht="15.75">
      <c r="A32" s="12"/>
      <c r="B32" s="20"/>
      <c r="C32" s="20"/>
      <c r="D32" s="21"/>
    </row>
    <row r="37" ht="15">
      <c r="A37" s="35"/>
    </row>
  </sheetData>
  <sheetProtection/>
  <mergeCells count="7">
    <mergeCell ref="L7:M7"/>
    <mergeCell ref="N7:O7"/>
    <mergeCell ref="A3:I4"/>
    <mergeCell ref="A6:G6"/>
    <mergeCell ref="B7:D7"/>
    <mergeCell ref="E7:G7"/>
    <mergeCell ref="J7:K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U87"/>
  <sheetViews>
    <sheetView zoomScalePageLayoutView="0" workbookViewId="0" topLeftCell="A1">
      <selection activeCell="A1" sqref="A1"/>
    </sheetView>
  </sheetViews>
  <sheetFormatPr defaultColWidth="11.421875" defaultRowHeight="15"/>
  <cols>
    <col min="1" max="1" width="11.421875" style="2" customWidth="1"/>
    <col min="2" max="2" width="14.00390625" style="2" customWidth="1"/>
    <col min="3" max="3" width="12.28125" style="2" bestFit="1" customWidth="1"/>
    <col min="4" max="4" width="15.00390625" style="2" customWidth="1"/>
    <col min="5" max="5" width="13.00390625" style="2" customWidth="1"/>
    <col min="6" max="6" width="11.421875" style="2" customWidth="1"/>
    <col min="7" max="7" width="18.8515625" style="2" customWidth="1"/>
    <col min="8" max="8" width="14.8515625" style="2" bestFit="1" customWidth="1"/>
    <col min="9" max="9" width="11.421875" style="2" customWidth="1"/>
    <col min="10" max="10" width="14.57421875" style="2" customWidth="1"/>
    <col min="11" max="11" width="14.28125" style="2" bestFit="1" customWidth="1"/>
    <col min="12" max="12" width="11.421875" style="2" customWidth="1"/>
    <col min="13" max="13" width="9.28125" style="2" customWidth="1"/>
    <col min="14" max="14" width="13.8515625" style="2" bestFit="1" customWidth="1"/>
    <col min="15" max="15" width="11.421875" style="2" customWidth="1"/>
    <col min="16" max="16" width="14.7109375" style="2" customWidth="1"/>
    <col min="17" max="17" width="13.28125" style="2" bestFit="1" customWidth="1"/>
    <col min="18" max="18" width="11.7109375" style="2" customWidth="1"/>
    <col min="19" max="19" width="13.7109375" style="2" customWidth="1"/>
    <col min="20" max="20" width="13.8515625" style="2" bestFit="1" customWidth="1"/>
    <col min="21" max="21" width="11.421875" style="2" customWidth="1"/>
    <col min="22" max="22" width="14.57421875" style="2" customWidth="1"/>
    <col min="23" max="23" width="13.28125" style="2" bestFit="1" customWidth="1"/>
    <col min="24" max="24" width="11.421875" style="2" customWidth="1"/>
    <col min="25" max="25" width="14.57421875" style="2" customWidth="1"/>
    <col min="26" max="26" width="13.8515625" style="2" bestFit="1" customWidth="1"/>
    <col min="27" max="27" width="11.421875" style="2" customWidth="1"/>
    <col min="28" max="28" width="14.57421875" style="2" customWidth="1"/>
    <col min="29" max="29" width="13.28125" style="2" bestFit="1" customWidth="1"/>
    <col min="30" max="30" width="11.421875" style="2" customWidth="1"/>
    <col min="31" max="31" width="14.57421875" style="2" customWidth="1"/>
    <col min="32" max="32" width="13.8515625" style="2" bestFit="1" customWidth="1"/>
    <col min="33" max="33" width="11.421875" style="2" customWidth="1"/>
    <col min="34" max="34" width="14.8515625" style="2" customWidth="1"/>
    <col min="35" max="35" width="13.28125" style="2" bestFit="1" customWidth="1"/>
    <col min="36" max="36" width="11.421875" style="2" customWidth="1"/>
    <col min="37" max="37" width="14.8515625" style="2" customWidth="1"/>
    <col min="38" max="38" width="14.8515625" style="2" bestFit="1" customWidth="1"/>
    <col min="39" max="39" width="11.421875" style="2" customWidth="1"/>
    <col min="40" max="40" width="14.8515625" style="2" customWidth="1"/>
    <col min="41" max="41" width="14.28125" style="2" bestFit="1" customWidth="1"/>
    <col min="42" max="42" width="11.421875" style="2" customWidth="1"/>
    <col min="43" max="43" width="13.57421875" style="2" customWidth="1"/>
    <col min="44" max="44" width="13.8515625" style="2" bestFit="1" customWidth="1"/>
    <col min="45" max="45" width="11.421875" style="2" customWidth="1"/>
    <col min="46" max="46" width="15.8515625" style="2" customWidth="1"/>
    <col min="47" max="47" width="13.28125" style="2" bestFit="1" customWidth="1"/>
    <col min="48" max="48" width="11.421875" style="2" customWidth="1"/>
    <col min="49" max="49" width="15.8515625" style="2" customWidth="1"/>
    <col min="50" max="50" width="13.8515625" style="2" bestFit="1" customWidth="1"/>
    <col min="51" max="51" width="11.421875" style="2" customWidth="1"/>
    <col min="52" max="52" width="15.8515625" style="2" customWidth="1"/>
    <col min="53" max="53" width="13.28125" style="2" bestFit="1" customWidth="1"/>
    <col min="54" max="54" width="11.421875" style="2" customWidth="1"/>
    <col min="55" max="55" width="15.8515625" style="2" customWidth="1"/>
    <col min="56" max="56" width="14.8515625" style="2" bestFit="1" customWidth="1"/>
    <col min="57" max="57" width="11.421875" style="2" customWidth="1"/>
    <col min="58" max="58" width="14.28125" style="2" customWidth="1"/>
    <col min="59" max="59" width="14.28125" style="2" bestFit="1" customWidth="1"/>
    <col min="60" max="60" width="11.421875" style="2" customWidth="1"/>
    <col min="61" max="61" width="14.28125" style="2" customWidth="1"/>
    <col min="62" max="62" width="13.8515625" style="2" bestFit="1" customWidth="1"/>
    <col min="63" max="63" width="11.421875" style="2" customWidth="1"/>
    <col min="64" max="64" width="14.28125" style="2" customWidth="1"/>
    <col min="65" max="65" width="14.28125" style="2" bestFit="1" customWidth="1"/>
    <col min="66" max="66" width="11.421875" style="2" customWidth="1"/>
    <col min="67" max="67" width="14.28125" style="2" customWidth="1"/>
    <col min="68" max="68" width="13.8515625" style="2" bestFit="1" customWidth="1"/>
    <col min="69" max="69" width="11.421875" style="2" customWidth="1"/>
    <col min="70" max="70" width="13.140625" style="2" customWidth="1"/>
    <col min="71" max="71" width="13.28125" style="2" bestFit="1" customWidth="1"/>
    <col min="72" max="72" width="11.421875" style="2" customWidth="1"/>
    <col min="73" max="73" width="13.140625" style="2" customWidth="1"/>
    <col min="74" max="16384" width="11.421875" style="2" customWidth="1"/>
  </cols>
  <sheetData>
    <row r="1" ht="15.75">
      <c r="A1" s="34" t="s">
        <v>111</v>
      </c>
    </row>
    <row r="2" s="33" customFormat="1" ht="15.75">
      <c r="A2" s="34"/>
    </row>
    <row r="3" spans="1:10" s="33" customFormat="1" ht="15" customHeight="1">
      <c r="A3" s="140" t="s">
        <v>129</v>
      </c>
      <c r="B3" s="140"/>
      <c r="C3" s="140"/>
      <c r="D3" s="140"/>
      <c r="E3" s="140"/>
      <c r="F3" s="140"/>
      <c r="G3" s="140"/>
      <c r="H3" s="140"/>
      <c r="I3" s="140"/>
      <c r="J3" s="140"/>
    </row>
    <row r="4" spans="1:10" s="33" customFormat="1" ht="12.75">
      <c r="A4" s="140"/>
      <c r="B4" s="140"/>
      <c r="C4" s="140"/>
      <c r="D4" s="140"/>
      <c r="E4" s="140"/>
      <c r="F4" s="140"/>
      <c r="G4" s="140"/>
      <c r="H4" s="140"/>
      <c r="I4" s="140"/>
      <c r="J4" s="140"/>
    </row>
    <row r="7" spans="1:73" ht="12.75">
      <c r="A7" s="144" t="s">
        <v>105</v>
      </c>
      <c r="B7" s="147" t="s">
        <v>22</v>
      </c>
      <c r="C7" s="147"/>
      <c r="D7" s="147"/>
      <c r="E7" s="147"/>
      <c r="F7" s="147"/>
      <c r="G7" s="147"/>
      <c r="H7" s="147" t="s">
        <v>40</v>
      </c>
      <c r="I7" s="147"/>
      <c r="J7" s="147"/>
      <c r="K7" s="147"/>
      <c r="L7" s="147"/>
      <c r="M7" s="147"/>
      <c r="N7" s="147" t="s">
        <v>39</v>
      </c>
      <c r="O7" s="147"/>
      <c r="P7" s="147"/>
      <c r="Q7" s="147"/>
      <c r="R7" s="147"/>
      <c r="S7" s="147"/>
      <c r="T7" s="147" t="s">
        <v>38</v>
      </c>
      <c r="U7" s="147"/>
      <c r="V7" s="147"/>
      <c r="W7" s="147"/>
      <c r="X7" s="147"/>
      <c r="Y7" s="147"/>
      <c r="Z7" s="147" t="s">
        <v>37</v>
      </c>
      <c r="AA7" s="147"/>
      <c r="AB7" s="147"/>
      <c r="AC7" s="147"/>
      <c r="AD7" s="147"/>
      <c r="AE7" s="147"/>
      <c r="AF7" s="147" t="s">
        <v>36</v>
      </c>
      <c r="AG7" s="147"/>
      <c r="AH7" s="147"/>
      <c r="AI7" s="147"/>
      <c r="AJ7" s="147"/>
      <c r="AK7" s="147"/>
      <c r="AL7" s="147" t="s">
        <v>35</v>
      </c>
      <c r="AM7" s="147"/>
      <c r="AN7" s="147"/>
      <c r="AO7" s="147"/>
      <c r="AP7" s="147"/>
      <c r="AQ7" s="147"/>
      <c r="AR7" s="147" t="s">
        <v>34</v>
      </c>
      <c r="AS7" s="147"/>
      <c r="AT7" s="147"/>
      <c r="AU7" s="147"/>
      <c r="AV7" s="147"/>
      <c r="AW7" s="147"/>
      <c r="AX7" s="147" t="s">
        <v>33</v>
      </c>
      <c r="AY7" s="147"/>
      <c r="AZ7" s="147"/>
      <c r="BA7" s="147"/>
      <c r="BB7" s="147"/>
      <c r="BC7" s="147"/>
      <c r="BD7" s="147" t="s">
        <v>32</v>
      </c>
      <c r="BE7" s="147"/>
      <c r="BF7" s="147"/>
      <c r="BG7" s="147"/>
      <c r="BH7" s="147"/>
      <c r="BI7" s="147"/>
      <c r="BJ7" s="147" t="s">
        <v>31</v>
      </c>
      <c r="BK7" s="147"/>
      <c r="BL7" s="147"/>
      <c r="BM7" s="147"/>
      <c r="BN7" s="147"/>
      <c r="BO7" s="147"/>
      <c r="BP7" s="147" t="s">
        <v>30</v>
      </c>
      <c r="BQ7" s="147"/>
      <c r="BR7" s="147"/>
      <c r="BS7" s="147"/>
      <c r="BT7" s="147"/>
      <c r="BU7" s="147"/>
    </row>
    <row r="8" spans="1:73" ht="12.75">
      <c r="A8" s="145"/>
      <c r="B8" s="147" t="s">
        <v>26</v>
      </c>
      <c r="C8" s="147"/>
      <c r="D8" s="147"/>
      <c r="E8" s="147" t="s">
        <v>27</v>
      </c>
      <c r="F8" s="147"/>
      <c r="G8" s="147"/>
      <c r="H8" s="147" t="s">
        <v>26</v>
      </c>
      <c r="I8" s="147"/>
      <c r="J8" s="147"/>
      <c r="K8" s="147" t="s">
        <v>27</v>
      </c>
      <c r="L8" s="147"/>
      <c r="M8" s="147"/>
      <c r="N8" s="147" t="s">
        <v>26</v>
      </c>
      <c r="O8" s="147"/>
      <c r="P8" s="147"/>
      <c r="Q8" s="147" t="s">
        <v>27</v>
      </c>
      <c r="R8" s="147"/>
      <c r="S8" s="147"/>
      <c r="T8" s="147" t="s">
        <v>26</v>
      </c>
      <c r="U8" s="147"/>
      <c r="V8" s="147"/>
      <c r="W8" s="147" t="s">
        <v>27</v>
      </c>
      <c r="X8" s="147"/>
      <c r="Y8" s="147"/>
      <c r="Z8" s="147" t="s">
        <v>26</v>
      </c>
      <c r="AA8" s="147"/>
      <c r="AB8" s="147"/>
      <c r="AC8" s="147" t="s">
        <v>27</v>
      </c>
      <c r="AD8" s="147"/>
      <c r="AE8" s="147"/>
      <c r="AF8" s="147" t="s">
        <v>26</v>
      </c>
      <c r="AG8" s="147"/>
      <c r="AH8" s="147"/>
      <c r="AI8" s="147" t="s">
        <v>27</v>
      </c>
      <c r="AJ8" s="147"/>
      <c r="AK8" s="147"/>
      <c r="AL8" s="147" t="s">
        <v>26</v>
      </c>
      <c r="AM8" s="147"/>
      <c r="AN8" s="147"/>
      <c r="AO8" s="147" t="s">
        <v>27</v>
      </c>
      <c r="AP8" s="147"/>
      <c r="AQ8" s="147"/>
      <c r="AR8" s="147" t="s">
        <v>26</v>
      </c>
      <c r="AS8" s="147"/>
      <c r="AT8" s="147"/>
      <c r="AU8" s="147" t="s">
        <v>27</v>
      </c>
      <c r="AV8" s="147"/>
      <c r="AW8" s="147"/>
      <c r="AX8" s="147" t="s">
        <v>26</v>
      </c>
      <c r="AY8" s="147"/>
      <c r="AZ8" s="147"/>
      <c r="BA8" s="147" t="s">
        <v>27</v>
      </c>
      <c r="BB8" s="147"/>
      <c r="BC8" s="147"/>
      <c r="BD8" s="147" t="s">
        <v>26</v>
      </c>
      <c r="BE8" s="147"/>
      <c r="BF8" s="147"/>
      <c r="BG8" s="147" t="s">
        <v>27</v>
      </c>
      <c r="BH8" s="147"/>
      <c r="BI8" s="147"/>
      <c r="BJ8" s="147" t="s">
        <v>26</v>
      </c>
      <c r="BK8" s="147"/>
      <c r="BL8" s="147"/>
      <c r="BM8" s="147" t="s">
        <v>27</v>
      </c>
      <c r="BN8" s="147"/>
      <c r="BO8" s="147"/>
      <c r="BP8" s="147" t="s">
        <v>26</v>
      </c>
      <c r="BQ8" s="147"/>
      <c r="BR8" s="147"/>
      <c r="BS8" s="147" t="s">
        <v>27</v>
      </c>
      <c r="BT8" s="147"/>
      <c r="BU8" s="147"/>
    </row>
    <row r="9" spans="1:73" ht="27.75" customHeight="1">
      <c r="A9" s="146"/>
      <c r="B9" s="40" t="s">
        <v>23</v>
      </c>
      <c r="C9" s="40" t="s">
        <v>24</v>
      </c>
      <c r="D9" s="39" t="s">
        <v>25</v>
      </c>
      <c r="E9" s="40" t="s">
        <v>28</v>
      </c>
      <c r="F9" s="40" t="s">
        <v>24</v>
      </c>
      <c r="G9" s="39" t="s">
        <v>29</v>
      </c>
      <c r="H9" s="40" t="s">
        <v>23</v>
      </c>
      <c r="I9" s="40" t="s">
        <v>24</v>
      </c>
      <c r="J9" s="39" t="s">
        <v>25</v>
      </c>
      <c r="K9" s="40" t="s">
        <v>28</v>
      </c>
      <c r="L9" s="40" t="s">
        <v>24</v>
      </c>
      <c r="M9" s="39" t="s">
        <v>29</v>
      </c>
      <c r="N9" s="40" t="s">
        <v>23</v>
      </c>
      <c r="O9" s="40" t="s">
        <v>24</v>
      </c>
      <c r="P9" s="39" t="s">
        <v>25</v>
      </c>
      <c r="Q9" s="40" t="s">
        <v>28</v>
      </c>
      <c r="R9" s="40" t="s">
        <v>24</v>
      </c>
      <c r="S9" s="39" t="s">
        <v>29</v>
      </c>
      <c r="T9" s="40" t="s">
        <v>23</v>
      </c>
      <c r="U9" s="40" t="s">
        <v>24</v>
      </c>
      <c r="V9" s="39" t="s">
        <v>25</v>
      </c>
      <c r="W9" s="40" t="s">
        <v>28</v>
      </c>
      <c r="X9" s="40" t="s">
        <v>24</v>
      </c>
      <c r="Y9" s="39" t="s">
        <v>29</v>
      </c>
      <c r="Z9" s="40" t="s">
        <v>23</v>
      </c>
      <c r="AA9" s="40" t="s">
        <v>24</v>
      </c>
      <c r="AB9" s="39" t="s">
        <v>25</v>
      </c>
      <c r="AC9" s="40" t="s">
        <v>28</v>
      </c>
      <c r="AD9" s="40" t="s">
        <v>24</v>
      </c>
      <c r="AE9" s="39" t="s">
        <v>29</v>
      </c>
      <c r="AF9" s="40" t="s">
        <v>23</v>
      </c>
      <c r="AG9" s="40" t="s">
        <v>24</v>
      </c>
      <c r="AH9" s="39" t="s">
        <v>25</v>
      </c>
      <c r="AI9" s="40" t="s">
        <v>28</v>
      </c>
      <c r="AJ9" s="40" t="s">
        <v>24</v>
      </c>
      <c r="AK9" s="39" t="s">
        <v>29</v>
      </c>
      <c r="AL9" s="40" t="s">
        <v>23</v>
      </c>
      <c r="AM9" s="40" t="s">
        <v>24</v>
      </c>
      <c r="AN9" s="39" t="s">
        <v>25</v>
      </c>
      <c r="AO9" s="40" t="s">
        <v>28</v>
      </c>
      <c r="AP9" s="40" t="s">
        <v>24</v>
      </c>
      <c r="AQ9" s="39" t="s">
        <v>29</v>
      </c>
      <c r="AR9" s="40" t="s">
        <v>23</v>
      </c>
      <c r="AS9" s="40" t="s">
        <v>24</v>
      </c>
      <c r="AT9" s="39" t="s">
        <v>25</v>
      </c>
      <c r="AU9" s="40" t="s">
        <v>28</v>
      </c>
      <c r="AV9" s="40" t="s">
        <v>24</v>
      </c>
      <c r="AW9" s="39" t="s">
        <v>29</v>
      </c>
      <c r="AX9" s="40" t="s">
        <v>23</v>
      </c>
      <c r="AY9" s="40" t="s">
        <v>24</v>
      </c>
      <c r="AZ9" s="39" t="s">
        <v>25</v>
      </c>
      <c r="BA9" s="40" t="s">
        <v>28</v>
      </c>
      <c r="BB9" s="40" t="s">
        <v>24</v>
      </c>
      <c r="BC9" s="39" t="s">
        <v>29</v>
      </c>
      <c r="BD9" s="40" t="s">
        <v>23</v>
      </c>
      <c r="BE9" s="40" t="s">
        <v>24</v>
      </c>
      <c r="BF9" s="39" t="s">
        <v>25</v>
      </c>
      <c r="BG9" s="40" t="s">
        <v>28</v>
      </c>
      <c r="BH9" s="40" t="s">
        <v>24</v>
      </c>
      <c r="BI9" s="39" t="s">
        <v>29</v>
      </c>
      <c r="BJ9" s="40" t="s">
        <v>23</v>
      </c>
      <c r="BK9" s="40" t="s">
        <v>24</v>
      </c>
      <c r="BL9" s="39" t="s">
        <v>25</v>
      </c>
      <c r="BM9" s="40" t="s">
        <v>28</v>
      </c>
      <c r="BN9" s="40" t="s">
        <v>24</v>
      </c>
      <c r="BO9" s="39" t="s">
        <v>29</v>
      </c>
      <c r="BP9" s="40" t="s">
        <v>23</v>
      </c>
      <c r="BQ9" s="40" t="s">
        <v>24</v>
      </c>
      <c r="BR9" s="39" t="s">
        <v>25</v>
      </c>
      <c r="BS9" s="40" t="s">
        <v>28</v>
      </c>
      <c r="BT9" s="40" t="s">
        <v>24</v>
      </c>
      <c r="BU9" s="39" t="s">
        <v>29</v>
      </c>
    </row>
    <row r="10" spans="1:73" ht="12.75">
      <c r="A10" s="42" t="s">
        <v>7</v>
      </c>
      <c r="B10" s="97">
        <v>227</v>
      </c>
      <c r="C10" s="3">
        <f>'Población Badajoz'!E12</f>
        <v>3279</v>
      </c>
      <c r="D10" s="22">
        <f>B10/C10</f>
        <v>0.06922842329978653</v>
      </c>
      <c r="E10" s="97">
        <v>236</v>
      </c>
      <c r="F10" s="3">
        <f>'Población Badajoz'!F12</f>
        <v>3192</v>
      </c>
      <c r="G10" s="22">
        <f>E10/F10</f>
        <v>0.07393483709273183</v>
      </c>
      <c r="H10" s="135">
        <v>231</v>
      </c>
      <c r="I10" s="3">
        <f>C10</f>
        <v>3279</v>
      </c>
      <c r="J10" s="22">
        <f>H10/I10</f>
        <v>0.07044830741079597</v>
      </c>
      <c r="K10" s="97">
        <v>218</v>
      </c>
      <c r="L10" s="3">
        <f>F10</f>
        <v>3192</v>
      </c>
      <c r="M10" s="22">
        <f>K10/L10</f>
        <v>0.06829573934837092</v>
      </c>
      <c r="N10" s="135">
        <v>243</v>
      </c>
      <c r="O10" s="101">
        <f>I10</f>
        <v>3279</v>
      </c>
      <c r="P10" s="22">
        <f>N10/O10</f>
        <v>0.07410795974382434</v>
      </c>
      <c r="Q10" s="97">
        <v>223</v>
      </c>
      <c r="R10" s="101">
        <f>L10</f>
        <v>3192</v>
      </c>
      <c r="S10" s="22">
        <f>Q10/R10</f>
        <v>0.06986215538847118</v>
      </c>
      <c r="T10" s="136">
        <v>227</v>
      </c>
      <c r="U10" s="101">
        <f>O10</f>
        <v>3279</v>
      </c>
      <c r="V10" s="22">
        <f>T10/U10</f>
        <v>0.06922842329978653</v>
      </c>
      <c r="W10" s="97">
        <v>210</v>
      </c>
      <c r="X10" s="101">
        <f>R10</f>
        <v>3192</v>
      </c>
      <c r="Y10" s="22">
        <f>W10/X10</f>
        <v>0.06578947368421052</v>
      </c>
      <c r="Z10" s="135">
        <v>230</v>
      </c>
      <c r="AA10" s="101">
        <f>U10</f>
        <v>3279</v>
      </c>
      <c r="AB10" s="22">
        <f>Z10/AA10</f>
        <v>0.07014333638304361</v>
      </c>
      <c r="AC10" s="135">
        <v>223</v>
      </c>
      <c r="AD10" s="101">
        <f>X10</f>
        <v>3192</v>
      </c>
      <c r="AE10" s="22">
        <f>AC10/AD10</f>
        <v>0.06986215538847118</v>
      </c>
      <c r="AF10" s="135">
        <v>218</v>
      </c>
      <c r="AG10" s="101">
        <f>AA10</f>
        <v>3279</v>
      </c>
      <c r="AH10" s="22">
        <f>AF10/AG10</f>
        <v>0.06648368405001524</v>
      </c>
      <c r="AI10" s="97">
        <v>210</v>
      </c>
      <c r="AJ10" s="101">
        <f>AD10</f>
        <v>3192</v>
      </c>
      <c r="AK10" s="22">
        <f>AI10/AJ10</f>
        <v>0.06578947368421052</v>
      </c>
      <c r="AL10" s="135">
        <v>234</v>
      </c>
      <c r="AM10" s="101">
        <f>AG10</f>
        <v>3279</v>
      </c>
      <c r="AN10" s="22">
        <f>AL10/AM10</f>
        <v>0.07136322049405307</v>
      </c>
      <c r="AO10" s="97">
        <v>218</v>
      </c>
      <c r="AP10" s="101">
        <f>AJ10</f>
        <v>3192</v>
      </c>
      <c r="AQ10" s="22">
        <f>AO10/AP10</f>
        <v>0.06829573934837092</v>
      </c>
      <c r="AR10" s="135">
        <v>233</v>
      </c>
      <c r="AS10" s="101">
        <f>AM10</f>
        <v>3279</v>
      </c>
      <c r="AT10" s="22">
        <f>AR10/AS10</f>
        <v>0.0710582494663007</v>
      </c>
      <c r="AU10" s="97">
        <v>191</v>
      </c>
      <c r="AV10" s="101">
        <f>AP10</f>
        <v>3192</v>
      </c>
      <c r="AW10" s="22">
        <f>AU10/AV10</f>
        <v>0.05983709273182957</v>
      </c>
      <c r="AX10" s="135">
        <v>265</v>
      </c>
      <c r="AY10" s="101">
        <f>AS10</f>
        <v>3279</v>
      </c>
      <c r="AZ10" s="22">
        <f>AX10/AY10</f>
        <v>0.08081732235437633</v>
      </c>
      <c r="BA10" s="97">
        <v>226</v>
      </c>
      <c r="BB10" s="101">
        <f>AV10</f>
        <v>3192</v>
      </c>
      <c r="BC10" s="22">
        <f>BA10/BB10</f>
        <v>0.07080200501253132</v>
      </c>
      <c r="BD10" s="135">
        <v>225</v>
      </c>
      <c r="BE10" s="101">
        <f>AY10</f>
        <v>3279</v>
      </c>
      <c r="BF10" s="22">
        <f>BD10/BE10</f>
        <v>0.0686184812442818</v>
      </c>
      <c r="BG10" s="97">
        <v>202</v>
      </c>
      <c r="BH10" s="101">
        <f>BB10</f>
        <v>3192</v>
      </c>
      <c r="BI10" s="22">
        <f>BG10/BH10</f>
        <v>0.06328320802005012</v>
      </c>
      <c r="BJ10" s="48">
        <v>237</v>
      </c>
      <c r="BK10" s="101">
        <f>BE10</f>
        <v>3279</v>
      </c>
      <c r="BL10" s="22">
        <f>BJ10/BK10</f>
        <v>0.07227813357731015</v>
      </c>
      <c r="BM10" s="48">
        <v>206</v>
      </c>
      <c r="BN10" s="101">
        <f>BH10</f>
        <v>3192</v>
      </c>
      <c r="BO10" s="22">
        <f>BM10/BN10</f>
        <v>0.06453634085213032</v>
      </c>
      <c r="BP10" s="48">
        <v>203</v>
      </c>
      <c r="BQ10" s="101">
        <f>BK10</f>
        <v>3279</v>
      </c>
      <c r="BR10" s="22">
        <f>BP10/BQ10</f>
        <v>0.0619091186337298</v>
      </c>
      <c r="BS10" s="48">
        <v>196</v>
      </c>
      <c r="BT10" s="101">
        <f>BN10</f>
        <v>3192</v>
      </c>
      <c r="BU10" s="22">
        <f>BS10/BT10</f>
        <v>0.06140350877192982</v>
      </c>
    </row>
    <row r="11" spans="1:73" ht="12.75">
      <c r="A11" s="42" t="s">
        <v>8</v>
      </c>
      <c r="B11" s="97">
        <v>971</v>
      </c>
      <c r="C11" s="101">
        <f>'Población Badajoz'!E13</f>
        <v>4737</v>
      </c>
      <c r="D11" s="22">
        <f aca="true" t="shared" si="0" ref="D11:D19">B11/C11</f>
        <v>0.20498205615368376</v>
      </c>
      <c r="E11" s="97">
        <v>898</v>
      </c>
      <c r="F11" s="101">
        <f>'Población Badajoz'!F13</f>
        <v>4459</v>
      </c>
      <c r="G11" s="22">
        <f aca="true" t="shared" si="1" ref="G11:G20">E11/F11</f>
        <v>0.20139044628840547</v>
      </c>
      <c r="H11" s="135">
        <v>931</v>
      </c>
      <c r="I11" s="101">
        <f aca="true" t="shared" si="2" ref="I11:I19">C11</f>
        <v>4737</v>
      </c>
      <c r="J11" s="22">
        <f aca="true" t="shared" si="3" ref="J11:J20">H11/I11</f>
        <v>0.1965378931813384</v>
      </c>
      <c r="K11" s="97">
        <v>855</v>
      </c>
      <c r="L11" s="101">
        <f aca="true" t="shared" si="4" ref="L11:L19">F11</f>
        <v>4459</v>
      </c>
      <c r="M11" s="22">
        <f aca="true" t="shared" si="5" ref="M11:M20">K11/L11</f>
        <v>0.19174702848172237</v>
      </c>
      <c r="N11" s="135">
        <v>941</v>
      </c>
      <c r="O11" s="101">
        <f aca="true" t="shared" si="6" ref="O11:O19">I11</f>
        <v>4737</v>
      </c>
      <c r="P11" s="22">
        <f aca="true" t="shared" si="7" ref="P11:P20">N11/O11</f>
        <v>0.19864893392442473</v>
      </c>
      <c r="Q11" s="97">
        <v>873</v>
      </c>
      <c r="R11" s="101">
        <f aca="true" t="shared" si="8" ref="R11:R19">L11</f>
        <v>4459</v>
      </c>
      <c r="S11" s="22">
        <f aca="true" t="shared" si="9" ref="S11:S20">Q11/R11</f>
        <v>0.19578380802870599</v>
      </c>
      <c r="T11" s="136">
        <v>907</v>
      </c>
      <c r="U11" s="101">
        <f aca="true" t="shared" si="10" ref="U11:U19">O11</f>
        <v>4737</v>
      </c>
      <c r="V11" s="22">
        <f aca="true" t="shared" si="11" ref="V11:V20">T11/U11</f>
        <v>0.19147139539793118</v>
      </c>
      <c r="W11" s="97">
        <v>820</v>
      </c>
      <c r="X11" s="101">
        <f aca="true" t="shared" si="12" ref="X11:X19">R11</f>
        <v>4459</v>
      </c>
      <c r="Y11" s="22">
        <f aca="true" t="shared" si="13" ref="Y11:Y20">W11/X11</f>
        <v>0.18389773491814307</v>
      </c>
      <c r="Z11" s="135">
        <v>889</v>
      </c>
      <c r="AA11" s="101">
        <f aca="true" t="shared" si="14" ref="AA11:AA19">U11</f>
        <v>4737</v>
      </c>
      <c r="AB11" s="22">
        <f aca="true" t="shared" si="15" ref="AB11:AB20">Z11/AA11</f>
        <v>0.18767152206037577</v>
      </c>
      <c r="AC11" s="135">
        <v>788</v>
      </c>
      <c r="AD11" s="101">
        <f aca="true" t="shared" si="16" ref="AD11:AD19">X11</f>
        <v>4459</v>
      </c>
      <c r="AE11" s="22">
        <f aca="true" t="shared" si="17" ref="AE11:AE20">AC11/AD11</f>
        <v>0.17672123794572775</v>
      </c>
      <c r="AF11" s="135">
        <v>828</v>
      </c>
      <c r="AG11" s="101">
        <f aca="true" t="shared" si="18" ref="AG11:AG19">AA11</f>
        <v>4737</v>
      </c>
      <c r="AH11" s="22">
        <f aca="true" t="shared" si="19" ref="AH11:AH20">AF11/AG11</f>
        <v>0.17479417352754908</v>
      </c>
      <c r="AI11" s="97">
        <v>740</v>
      </c>
      <c r="AJ11" s="101">
        <f aca="true" t="shared" si="20" ref="AJ11:AJ19">AD11</f>
        <v>4459</v>
      </c>
      <c r="AK11" s="22">
        <f aca="true" t="shared" si="21" ref="AK11:AK20">AI11/AJ11</f>
        <v>0.16595649248710473</v>
      </c>
      <c r="AL11" s="135">
        <v>836</v>
      </c>
      <c r="AM11" s="101">
        <f aca="true" t="shared" si="22" ref="AM11:AM19">AG11</f>
        <v>4737</v>
      </c>
      <c r="AN11" s="22">
        <f aca="true" t="shared" si="23" ref="AN11:AN20">AL11/AM11</f>
        <v>0.17648300612201814</v>
      </c>
      <c r="AO11" s="97">
        <v>768</v>
      </c>
      <c r="AP11" s="101">
        <f aca="true" t="shared" si="24" ref="AP11:AP19">AJ11</f>
        <v>4459</v>
      </c>
      <c r="AQ11" s="22">
        <f aca="true" t="shared" si="25" ref="AQ11:AQ20">AO11/AP11</f>
        <v>0.17223592733796816</v>
      </c>
      <c r="AR11" s="135">
        <v>840</v>
      </c>
      <c r="AS11" s="101">
        <f aca="true" t="shared" si="26" ref="AS11:AS19">AM11</f>
        <v>4737</v>
      </c>
      <c r="AT11" s="22">
        <f aca="true" t="shared" si="27" ref="AT11:AT20">AR11/AS11</f>
        <v>0.1773274224192527</v>
      </c>
      <c r="AU11" s="97">
        <v>793</v>
      </c>
      <c r="AV11" s="101">
        <f aca="true" t="shared" si="28" ref="AV11:AV19">AP11</f>
        <v>4459</v>
      </c>
      <c r="AW11" s="22">
        <f aca="true" t="shared" si="29" ref="AW11:AW20">AU11/AV11</f>
        <v>0.17784256559766765</v>
      </c>
      <c r="AX11" s="135">
        <v>920</v>
      </c>
      <c r="AY11" s="101">
        <f aca="true" t="shared" si="30" ref="AY11:AY19">AS11</f>
        <v>4737</v>
      </c>
      <c r="AZ11" s="22">
        <f aca="true" t="shared" si="31" ref="AZ11:AZ20">AX11/AY11</f>
        <v>0.19421574836394342</v>
      </c>
      <c r="BA11" s="97">
        <v>889</v>
      </c>
      <c r="BB11" s="101">
        <f aca="true" t="shared" si="32" ref="BB11:BB19">AV11</f>
        <v>4459</v>
      </c>
      <c r="BC11" s="22">
        <f aca="true" t="shared" si="33" ref="BC11:BC20">BA11/BB11</f>
        <v>0.19937205651491366</v>
      </c>
      <c r="BD11" s="135">
        <v>860</v>
      </c>
      <c r="BE11" s="101">
        <f aca="true" t="shared" si="34" ref="BE11:BE19">AY11</f>
        <v>4737</v>
      </c>
      <c r="BF11" s="22">
        <f aca="true" t="shared" si="35" ref="BF11:BF20">BD11/BE11</f>
        <v>0.18154950390542537</v>
      </c>
      <c r="BG11" s="97">
        <v>806</v>
      </c>
      <c r="BH11" s="101">
        <f aca="true" t="shared" si="36" ref="BH11:BH19">BB11</f>
        <v>4459</v>
      </c>
      <c r="BI11" s="22">
        <f aca="true" t="shared" si="37" ref="BI11:BI20">BG11/BH11</f>
        <v>0.18075801749271136</v>
      </c>
      <c r="BJ11" s="48">
        <v>854</v>
      </c>
      <c r="BK11" s="101">
        <f aca="true" t="shared" si="38" ref="BK11:BK19">BE11</f>
        <v>4737</v>
      </c>
      <c r="BL11" s="22">
        <f aca="true" t="shared" si="39" ref="BL11:BL20">BJ11/BK11</f>
        <v>0.18028287945957358</v>
      </c>
      <c r="BM11" s="48">
        <v>808</v>
      </c>
      <c r="BN11" s="101">
        <f aca="true" t="shared" si="40" ref="BN11:BN19">BH11</f>
        <v>4459</v>
      </c>
      <c r="BO11" s="22">
        <f aca="true" t="shared" si="41" ref="BO11:BO20">BM11/BN11</f>
        <v>0.18120654855348733</v>
      </c>
      <c r="BP11" s="48">
        <v>825</v>
      </c>
      <c r="BQ11" s="101">
        <f aca="true" t="shared" si="42" ref="BQ11:BQ19">BK11</f>
        <v>4737</v>
      </c>
      <c r="BR11" s="22">
        <f aca="true" t="shared" si="43" ref="BR11:BR20">BP11/BQ11</f>
        <v>0.1741608613046232</v>
      </c>
      <c r="BS11" s="48">
        <v>835</v>
      </c>
      <c r="BT11" s="101">
        <f aca="true" t="shared" si="44" ref="BT11:BT19">BN11</f>
        <v>4459</v>
      </c>
      <c r="BU11" s="22">
        <f aca="true" t="shared" si="45" ref="BU11:BU20">BS11/BT11</f>
        <v>0.18726171787396279</v>
      </c>
    </row>
    <row r="12" spans="1:73" ht="12.75">
      <c r="A12" s="42" t="s">
        <v>9</v>
      </c>
      <c r="B12" s="97">
        <v>1207</v>
      </c>
      <c r="C12" s="101">
        <f>'Población Badajoz'!E14</f>
        <v>5183</v>
      </c>
      <c r="D12" s="22">
        <f t="shared" si="0"/>
        <v>0.2328767123287671</v>
      </c>
      <c r="E12" s="97">
        <v>1306</v>
      </c>
      <c r="F12" s="101">
        <f>'Población Badajoz'!F14</f>
        <v>5113</v>
      </c>
      <c r="G12" s="22">
        <f t="shared" si="1"/>
        <v>0.2554273420692353</v>
      </c>
      <c r="H12" s="135">
        <v>1210</v>
      </c>
      <c r="I12" s="101">
        <f t="shared" si="2"/>
        <v>5183</v>
      </c>
      <c r="J12" s="22">
        <f t="shared" si="3"/>
        <v>0.23345552768666794</v>
      </c>
      <c r="K12" s="97">
        <v>1294</v>
      </c>
      <c r="L12" s="101">
        <f t="shared" si="4"/>
        <v>5113</v>
      </c>
      <c r="M12" s="22">
        <f t="shared" si="5"/>
        <v>0.253080383336593</v>
      </c>
      <c r="N12" s="135">
        <v>1145</v>
      </c>
      <c r="O12" s="101">
        <f t="shared" si="6"/>
        <v>5183</v>
      </c>
      <c r="P12" s="22">
        <f t="shared" si="7"/>
        <v>0.2209145282654833</v>
      </c>
      <c r="Q12" s="97">
        <v>1237</v>
      </c>
      <c r="R12" s="101">
        <f t="shared" si="8"/>
        <v>5113</v>
      </c>
      <c r="S12" s="22">
        <f t="shared" si="9"/>
        <v>0.24193232935654216</v>
      </c>
      <c r="T12" s="136">
        <v>1082</v>
      </c>
      <c r="U12" s="101">
        <f t="shared" si="10"/>
        <v>5183</v>
      </c>
      <c r="V12" s="22">
        <f t="shared" si="11"/>
        <v>0.2087594057495659</v>
      </c>
      <c r="W12" s="97">
        <v>1168</v>
      </c>
      <c r="X12" s="101">
        <f t="shared" si="12"/>
        <v>5113</v>
      </c>
      <c r="Y12" s="22">
        <f t="shared" si="13"/>
        <v>0.228437316643849</v>
      </c>
      <c r="Z12" s="135">
        <v>1065</v>
      </c>
      <c r="AA12" s="101">
        <f t="shared" si="14"/>
        <v>5183</v>
      </c>
      <c r="AB12" s="22">
        <f t="shared" si="15"/>
        <v>0.2054794520547945</v>
      </c>
      <c r="AC12" s="135">
        <v>1140</v>
      </c>
      <c r="AD12" s="101">
        <f t="shared" si="16"/>
        <v>5113</v>
      </c>
      <c r="AE12" s="22">
        <f t="shared" si="17"/>
        <v>0.22296107960101702</v>
      </c>
      <c r="AF12" s="135">
        <v>998</v>
      </c>
      <c r="AG12" s="101">
        <f t="shared" si="18"/>
        <v>5183</v>
      </c>
      <c r="AH12" s="22">
        <f t="shared" si="19"/>
        <v>0.19255257572834267</v>
      </c>
      <c r="AI12" s="97">
        <v>1066</v>
      </c>
      <c r="AJ12" s="101">
        <f t="shared" si="20"/>
        <v>5113</v>
      </c>
      <c r="AK12" s="22">
        <f t="shared" si="21"/>
        <v>0.2084881674163896</v>
      </c>
      <c r="AL12" s="135">
        <v>990</v>
      </c>
      <c r="AM12" s="101">
        <f t="shared" si="22"/>
        <v>5183</v>
      </c>
      <c r="AN12" s="22">
        <f t="shared" si="23"/>
        <v>0.19100906810727378</v>
      </c>
      <c r="AO12" s="97">
        <v>1043</v>
      </c>
      <c r="AP12" s="101">
        <f t="shared" si="24"/>
        <v>5113</v>
      </c>
      <c r="AQ12" s="22">
        <f t="shared" si="25"/>
        <v>0.20398982984549188</v>
      </c>
      <c r="AR12" s="135">
        <v>972</v>
      </c>
      <c r="AS12" s="101">
        <f t="shared" si="26"/>
        <v>5183</v>
      </c>
      <c r="AT12" s="22">
        <f t="shared" si="27"/>
        <v>0.1875361759598688</v>
      </c>
      <c r="AU12" s="97">
        <v>1066</v>
      </c>
      <c r="AV12" s="101">
        <f t="shared" si="28"/>
        <v>5113</v>
      </c>
      <c r="AW12" s="22">
        <f t="shared" si="29"/>
        <v>0.2084881674163896</v>
      </c>
      <c r="AX12" s="135">
        <v>1018</v>
      </c>
      <c r="AY12" s="101">
        <f t="shared" si="30"/>
        <v>5183</v>
      </c>
      <c r="AZ12" s="22">
        <f t="shared" si="31"/>
        <v>0.19641134478101485</v>
      </c>
      <c r="BA12" s="97">
        <v>1159</v>
      </c>
      <c r="BB12" s="101">
        <f t="shared" si="32"/>
        <v>5113</v>
      </c>
      <c r="BC12" s="22">
        <f t="shared" si="33"/>
        <v>0.2266770975943673</v>
      </c>
      <c r="BD12" s="135">
        <v>1042</v>
      </c>
      <c r="BE12" s="101">
        <f t="shared" si="34"/>
        <v>5183</v>
      </c>
      <c r="BF12" s="22">
        <f t="shared" si="35"/>
        <v>0.2010418676442215</v>
      </c>
      <c r="BG12" s="97">
        <v>1201</v>
      </c>
      <c r="BH12" s="101">
        <f t="shared" si="36"/>
        <v>5113</v>
      </c>
      <c r="BI12" s="22">
        <f t="shared" si="37"/>
        <v>0.2348914531586153</v>
      </c>
      <c r="BJ12" s="48">
        <v>1053</v>
      </c>
      <c r="BK12" s="101">
        <f t="shared" si="38"/>
        <v>5183</v>
      </c>
      <c r="BL12" s="22">
        <f t="shared" si="39"/>
        <v>0.20316419062319122</v>
      </c>
      <c r="BM12" s="48">
        <v>1221</v>
      </c>
      <c r="BN12" s="101">
        <f t="shared" si="40"/>
        <v>5113</v>
      </c>
      <c r="BO12" s="22">
        <f t="shared" si="41"/>
        <v>0.23880305104635244</v>
      </c>
      <c r="BP12" s="48">
        <v>1028</v>
      </c>
      <c r="BQ12" s="101">
        <f t="shared" si="42"/>
        <v>5183</v>
      </c>
      <c r="BR12" s="22">
        <f t="shared" si="43"/>
        <v>0.19834072930735094</v>
      </c>
      <c r="BS12" s="48">
        <v>1148</v>
      </c>
      <c r="BT12" s="101">
        <f t="shared" si="44"/>
        <v>5113</v>
      </c>
      <c r="BU12" s="22">
        <f t="shared" si="45"/>
        <v>0.22452571875611188</v>
      </c>
    </row>
    <row r="13" spans="1:73" ht="12.75">
      <c r="A13" s="42" t="s">
        <v>10</v>
      </c>
      <c r="B13" s="97">
        <v>1247</v>
      </c>
      <c r="C13" s="101">
        <f>'Población Badajoz'!E15</f>
        <v>5966</v>
      </c>
      <c r="D13" s="22">
        <f t="shared" si="0"/>
        <v>0.20901776734830707</v>
      </c>
      <c r="E13" s="97">
        <v>1409</v>
      </c>
      <c r="F13" s="101">
        <f>'Población Badajoz'!F15</f>
        <v>6032</v>
      </c>
      <c r="G13" s="22">
        <f t="shared" si="1"/>
        <v>0.23358753315649866</v>
      </c>
      <c r="H13" s="135">
        <v>1200</v>
      </c>
      <c r="I13" s="101">
        <f t="shared" si="2"/>
        <v>5966</v>
      </c>
      <c r="J13" s="22">
        <f t="shared" si="3"/>
        <v>0.2011397921555481</v>
      </c>
      <c r="K13" s="97">
        <v>1368</v>
      </c>
      <c r="L13" s="101">
        <f t="shared" si="4"/>
        <v>6032</v>
      </c>
      <c r="M13" s="22">
        <f t="shared" si="5"/>
        <v>0.22679045092838196</v>
      </c>
      <c r="N13" s="135">
        <v>1166</v>
      </c>
      <c r="O13" s="101">
        <f t="shared" si="6"/>
        <v>5966</v>
      </c>
      <c r="P13" s="22">
        <f t="shared" si="7"/>
        <v>0.19544083137780757</v>
      </c>
      <c r="Q13" s="97">
        <v>1366</v>
      </c>
      <c r="R13" s="101">
        <f t="shared" si="8"/>
        <v>6032</v>
      </c>
      <c r="S13" s="22">
        <f t="shared" si="9"/>
        <v>0.22645888594164457</v>
      </c>
      <c r="T13" s="136">
        <v>1115</v>
      </c>
      <c r="U13" s="101">
        <f t="shared" si="10"/>
        <v>5966</v>
      </c>
      <c r="V13" s="22">
        <f t="shared" si="11"/>
        <v>0.18689239021119677</v>
      </c>
      <c r="W13" s="97">
        <v>1315</v>
      </c>
      <c r="X13" s="101">
        <f t="shared" si="12"/>
        <v>6032</v>
      </c>
      <c r="Y13" s="22">
        <f t="shared" si="13"/>
        <v>0.21800397877984085</v>
      </c>
      <c r="Z13" s="135">
        <v>1052</v>
      </c>
      <c r="AA13" s="101">
        <f t="shared" si="14"/>
        <v>5966</v>
      </c>
      <c r="AB13" s="22">
        <f t="shared" si="15"/>
        <v>0.1763325511230305</v>
      </c>
      <c r="AC13" s="135">
        <v>1263</v>
      </c>
      <c r="AD13" s="101">
        <f t="shared" si="16"/>
        <v>6032</v>
      </c>
      <c r="AE13" s="22">
        <f t="shared" si="17"/>
        <v>0.20938328912466844</v>
      </c>
      <c r="AF13" s="135">
        <v>990</v>
      </c>
      <c r="AG13" s="101">
        <f t="shared" si="18"/>
        <v>5966</v>
      </c>
      <c r="AH13" s="22">
        <f t="shared" si="19"/>
        <v>0.16594032852832719</v>
      </c>
      <c r="AI13" s="97">
        <v>1226</v>
      </c>
      <c r="AJ13" s="101">
        <f t="shared" si="20"/>
        <v>6032</v>
      </c>
      <c r="AK13" s="22">
        <f t="shared" si="21"/>
        <v>0.20324933687002653</v>
      </c>
      <c r="AL13" s="135">
        <v>992</v>
      </c>
      <c r="AM13" s="101">
        <f t="shared" si="22"/>
        <v>5966</v>
      </c>
      <c r="AN13" s="22">
        <f t="shared" si="23"/>
        <v>0.1662755615152531</v>
      </c>
      <c r="AO13" s="97">
        <v>1196</v>
      </c>
      <c r="AP13" s="101">
        <f t="shared" si="24"/>
        <v>6032</v>
      </c>
      <c r="AQ13" s="22">
        <f t="shared" si="25"/>
        <v>0.19827586206896552</v>
      </c>
      <c r="AR13" s="135">
        <v>1030</v>
      </c>
      <c r="AS13" s="101">
        <f t="shared" si="26"/>
        <v>5966</v>
      </c>
      <c r="AT13" s="22">
        <f t="shared" si="27"/>
        <v>0.17264498826684546</v>
      </c>
      <c r="AU13" s="97">
        <v>1213</v>
      </c>
      <c r="AV13" s="101">
        <f t="shared" si="28"/>
        <v>6032</v>
      </c>
      <c r="AW13" s="22">
        <f t="shared" si="29"/>
        <v>0.20109416445623343</v>
      </c>
      <c r="AX13" s="135">
        <v>1018</v>
      </c>
      <c r="AY13" s="101">
        <f t="shared" si="30"/>
        <v>5966</v>
      </c>
      <c r="AZ13" s="22">
        <f t="shared" si="31"/>
        <v>0.17063359034528996</v>
      </c>
      <c r="BA13" s="97">
        <v>1232</v>
      </c>
      <c r="BB13" s="101">
        <f t="shared" si="32"/>
        <v>6032</v>
      </c>
      <c r="BC13" s="22">
        <f t="shared" si="33"/>
        <v>0.20424403183023873</v>
      </c>
      <c r="BD13" s="135">
        <v>1082</v>
      </c>
      <c r="BE13" s="101">
        <f t="shared" si="34"/>
        <v>5966</v>
      </c>
      <c r="BF13" s="22">
        <f t="shared" si="35"/>
        <v>0.1813610459269192</v>
      </c>
      <c r="BG13" s="97">
        <v>1300</v>
      </c>
      <c r="BH13" s="101">
        <f t="shared" si="36"/>
        <v>6032</v>
      </c>
      <c r="BI13" s="22">
        <f t="shared" si="37"/>
        <v>0.21551724137931033</v>
      </c>
      <c r="BJ13" s="48">
        <v>1053</v>
      </c>
      <c r="BK13" s="101">
        <f t="shared" si="38"/>
        <v>5966</v>
      </c>
      <c r="BL13" s="22">
        <f t="shared" si="39"/>
        <v>0.17650016761649345</v>
      </c>
      <c r="BM13" s="48">
        <v>1284</v>
      </c>
      <c r="BN13" s="101">
        <f t="shared" si="40"/>
        <v>6032</v>
      </c>
      <c r="BO13" s="22">
        <f t="shared" si="41"/>
        <v>0.21286472148541113</v>
      </c>
      <c r="BP13" s="48">
        <v>1075</v>
      </c>
      <c r="BQ13" s="101">
        <f t="shared" si="42"/>
        <v>5966</v>
      </c>
      <c r="BR13" s="22">
        <f t="shared" si="43"/>
        <v>0.1801877304726785</v>
      </c>
      <c r="BS13" s="48">
        <v>1248</v>
      </c>
      <c r="BT13" s="101">
        <f t="shared" si="44"/>
        <v>6032</v>
      </c>
      <c r="BU13" s="22">
        <f t="shared" si="45"/>
        <v>0.20689655172413793</v>
      </c>
    </row>
    <row r="14" spans="1:73" ht="12.75">
      <c r="A14" s="42" t="s">
        <v>11</v>
      </c>
      <c r="B14" s="97">
        <v>1281</v>
      </c>
      <c r="C14" s="101">
        <f>'Población Badajoz'!E16</f>
        <v>6555</v>
      </c>
      <c r="D14" s="22">
        <f t="shared" si="0"/>
        <v>0.1954233409610984</v>
      </c>
      <c r="E14" s="97">
        <v>1532</v>
      </c>
      <c r="F14" s="101">
        <f>'Población Badajoz'!F16</f>
        <v>6424</v>
      </c>
      <c r="G14" s="22">
        <f t="shared" si="1"/>
        <v>0.23848069738480698</v>
      </c>
      <c r="H14" s="135">
        <v>1274</v>
      </c>
      <c r="I14" s="101">
        <f t="shared" si="2"/>
        <v>6555</v>
      </c>
      <c r="J14" s="22">
        <f t="shared" si="3"/>
        <v>0.19435545385202135</v>
      </c>
      <c r="K14" s="97">
        <v>1542</v>
      </c>
      <c r="L14" s="101">
        <f t="shared" si="4"/>
        <v>6424</v>
      </c>
      <c r="M14" s="22">
        <f t="shared" si="5"/>
        <v>0.2400373599003736</v>
      </c>
      <c r="N14" s="135">
        <v>1228</v>
      </c>
      <c r="O14" s="101">
        <f t="shared" si="6"/>
        <v>6555</v>
      </c>
      <c r="P14" s="22">
        <f t="shared" si="7"/>
        <v>0.18733790999237224</v>
      </c>
      <c r="Q14" s="97">
        <v>1547</v>
      </c>
      <c r="R14" s="101">
        <f t="shared" si="8"/>
        <v>6424</v>
      </c>
      <c r="S14" s="22">
        <f t="shared" si="9"/>
        <v>0.2408156911581569</v>
      </c>
      <c r="T14" s="136">
        <v>1143</v>
      </c>
      <c r="U14" s="101">
        <f t="shared" si="10"/>
        <v>6555</v>
      </c>
      <c r="V14" s="22">
        <f t="shared" si="11"/>
        <v>0.17437070938215102</v>
      </c>
      <c r="W14" s="97">
        <v>1480</v>
      </c>
      <c r="X14" s="101">
        <f t="shared" si="12"/>
        <v>6424</v>
      </c>
      <c r="Y14" s="22">
        <f t="shared" si="13"/>
        <v>0.23038605230386053</v>
      </c>
      <c r="Z14" s="135">
        <v>1101</v>
      </c>
      <c r="AA14" s="101">
        <f t="shared" si="14"/>
        <v>6555</v>
      </c>
      <c r="AB14" s="22">
        <f t="shared" si="15"/>
        <v>0.1679633867276888</v>
      </c>
      <c r="AC14" s="135">
        <v>1403</v>
      </c>
      <c r="AD14" s="101">
        <f t="shared" si="16"/>
        <v>6424</v>
      </c>
      <c r="AE14" s="22">
        <f t="shared" si="17"/>
        <v>0.21839975093399752</v>
      </c>
      <c r="AF14" s="135">
        <v>1055</v>
      </c>
      <c r="AG14" s="101">
        <f t="shared" si="18"/>
        <v>6555</v>
      </c>
      <c r="AH14" s="22">
        <f t="shared" si="19"/>
        <v>0.16094584286803967</v>
      </c>
      <c r="AI14" s="97">
        <v>1366</v>
      </c>
      <c r="AJ14" s="101">
        <f t="shared" si="20"/>
        <v>6424</v>
      </c>
      <c r="AK14" s="22">
        <f t="shared" si="21"/>
        <v>0.21264009962640099</v>
      </c>
      <c r="AL14" s="135">
        <v>1049</v>
      </c>
      <c r="AM14" s="101">
        <f t="shared" si="22"/>
        <v>6555</v>
      </c>
      <c r="AN14" s="22">
        <f t="shared" si="23"/>
        <v>0.16003051106025934</v>
      </c>
      <c r="AO14" s="97">
        <v>1321</v>
      </c>
      <c r="AP14" s="101">
        <f t="shared" si="24"/>
        <v>6424</v>
      </c>
      <c r="AQ14" s="22">
        <f t="shared" si="25"/>
        <v>0.20563511830635117</v>
      </c>
      <c r="AR14" s="135">
        <v>1052</v>
      </c>
      <c r="AS14" s="101">
        <f t="shared" si="26"/>
        <v>6555</v>
      </c>
      <c r="AT14" s="22">
        <f t="shared" si="27"/>
        <v>0.1604881769641495</v>
      </c>
      <c r="AU14" s="97">
        <v>1351</v>
      </c>
      <c r="AV14" s="101">
        <f t="shared" si="28"/>
        <v>6424</v>
      </c>
      <c r="AW14" s="22">
        <f t="shared" si="29"/>
        <v>0.21030510585305107</v>
      </c>
      <c r="AX14" s="135">
        <v>1062</v>
      </c>
      <c r="AY14" s="101">
        <f t="shared" si="30"/>
        <v>6555</v>
      </c>
      <c r="AZ14" s="22">
        <f t="shared" si="31"/>
        <v>0.16201372997711672</v>
      </c>
      <c r="BA14" s="97">
        <v>1399</v>
      </c>
      <c r="BB14" s="101">
        <f t="shared" si="32"/>
        <v>6424</v>
      </c>
      <c r="BC14" s="22">
        <f t="shared" si="33"/>
        <v>0.21777708592777087</v>
      </c>
      <c r="BD14" s="135">
        <v>1076</v>
      </c>
      <c r="BE14" s="101">
        <f t="shared" si="34"/>
        <v>6555</v>
      </c>
      <c r="BF14" s="22">
        <f t="shared" si="35"/>
        <v>0.16414950419527077</v>
      </c>
      <c r="BG14" s="97">
        <v>1452</v>
      </c>
      <c r="BH14" s="101">
        <f t="shared" si="36"/>
        <v>6424</v>
      </c>
      <c r="BI14" s="22">
        <f t="shared" si="37"/>
        <v>0.22602739726027396</v>
      </c>
      <c r="BJ14" s="48">
        <v>1080</v>
      </c>
      <c r="BK14" s="101">
        <f t="shared" si="38"/>
        <v>6555</v>
      </c>
      <c r="BL14" s="22">
        <f t="shared" si="39"/>
        <v>0.16475972540045766</v>
      </c>
      <c r="BM14" s="48">
        <v>1419</v>
      </c>
      <c r="BN14" s="101">
        <f t="shared" si="40"/>
        <v>6424</v>
      </c>
      <c r="BO14" s="22">
        <f t="shared" si="41"/>
        <v>0.2208904109589041</v>
      </c>
      <c r="BP14" s="48">
        <v>1075</v>
      </c>
      <c r="BQ14" s="101">
        <f t="shared" si="42"/>
        <v>6555</v>
      </c>
      <c r="BR14" s="22">
        <f t="shared" si="43"/>
        <v>0.16399694889397406</v>
      </c>
      <c r="BS14" s="48">
        <v>1413</v>
      </c>
      <c r="BT14" s="101">
        <f t="shared" si="44"/>
        <v>6424</v>
      </c>
      <c r="BU14" s="22">
        <f t="shared" si="45"/>
        <v>0.21995641344956413</v>
      </c>
    </row>
    <row r="15" spans="1:73" ht="12.75">
      <c r="A15" s="42" t="s">
        <v>12</v>
      </c>
      <c r="B15" s="97">
        <v>1228</v>
      </c>
      <c r="C15" s="101">
        <f>'Población Badajoz'!E17</f>
        <v>6204</v>
      </c>
      <c r="D15" s="22">
        <f t="shared" si="0"/>
        <v>0.19793681495809157</v>
      </c>
      <c r="E15" s="97">
        <v>1390</v>
      </c>
      <c r="F15" s="101">
        <f>'Población Badajoz'!F17</f>
        <v>6126</v>
      </c>
      <c r="G15" s="22">
        <f t="shared" si="1"/>
        <v>0.2269017303297421</v>
      </c>
      <c r="H15" s="135">
        <v>1216</v>
      </c>
      <c r="I15" s="101">
        <f t="shared" si="2"/>
        <v>6204</v>
      </c>
      <c r="J15" s="22">
        <f t="shared" si="3"/>
        <v>0.19600257898130238</v>
      </c>
      <c r="K15" s="97">
        <v>1367</v>
      </c>
      <c r="L15" s="101">
        <f t="shared" si="4"/>
        <v>6126</v>
      </c>
      <c r="M15" s="22">
        <f t="shared" si="5"/>
        <v>0.22314724126673197</v>
      </c>
      <c r="N15" s="135">
        <v>1189</v>
      </c>
      <c r="O15" s="101">
        <f t="shared" si="6"/>
        <v>6204</v>
      </c>
      <c r="P15" s="22">
        <f t="shared" si="7"/>
        <v>0.19165054803352677</v>
      </c>
      <c r="Q15" s="97">
        <v>1399</v>
      </c>
      <c r="R15" s="101">
        <f t="shared" si="8"/>
        <v>6126</v>
      </c>
      <c r="S15" s="22">
        <f t="shared" si="9"/>
        <v>0.22837087822396343</v>
      </c>
      <c r="T15" s="136">
        <v>1120</v>
      </c>
      <c r="U15" s="101">
        <f t="shared" si="10"/>
        <v>6204</v>
      </c>
      <c r="V15" s="22">
        <f t="shared" si="11"/>
        <v>0.18052869116698905</v>
      </c>
      <c r="W15" s="97">
        <v>1350</v>
      </c>
      <c r="X15" s="101">
        <f t="shared" si="12"/>
        <v>6126</v>
      </c>
      <c r="Y15" s="22">
        <f t="shared" si="13"/>
        <v>0.22037218413320275</v>
      </c>
      <c r="Z15" s="135">
        <v>1071</v>
      </c>
      <c r="AA15" s="101">
        <f t="shared" si="14"/>
        <v>6204</v>
      </c>
      <c r="AB15" s="22">
        <f t="shared" si="15"/>
        <v>0.17263056092843326</v>
      </c>
      <c r="AC15" s="135">
        <v>1313</v>
      </c>
      <c r="AD15" s="101">
        <f t="shared" si="16"/>
        <v>6126</v>
      </c>
      <c r="AE15" s="22">
        <f t="shared" si="17"/>
        <v>0.21433235390140384</v>
      </c>
      <c r="AF15" s="135">
        <v>1058</v>
      </c>
      <c r="AG15" s="101">
        <f t="shared" si="18"/>
        <v>6204</v>
      </c>
      <c r="AH15" s="22">
        <f t="shared" si="19"/>
        <v>0.170535138620245</v>
      </c>
      <c r="AI15" s="97">
        <v>1280</v>
      </c>
      <c r="AJ15" s="101">
        <f t="shared" si="20"/>
        <v>6126</v>
      </c>
      <c r="AK15" s="22">
        <f t="shared" si="21"/>
        <v>0.20894547828925888</v>
      </c>
      <c r="AL15" s="135">
        <v>1052</v>
      </c>
      <c r="AM15" s="101">
        <f t="shared" si="22"/>
        <v>6204</v>
      </c>
      <c r="AN15" s="22">
        <f t="shared" si="23"/>
        <v>0.16956802063185042</v>
      </c>
      <c r="AO15" s="97">
        <v>1253</v>
      </c>
      <c r="AP15" s="101">
        <f t="shared" si="24"/>
        <v>6126</v>
      </c>
      <c r="AQ15" s="22">
        <f t="shared" si="25"/>
        <v>0.20453803460659484</v>
      </c>
      <c r="AR15" s="135">
        <v>1058</v>
      </c>
      <c r="AS15" s="101">
        <f t="shared" si="26"/>
        <v>6204</v>
      </c>
      <c r="AT15" s="22">
        <f t="shared" si="27"/>
        <v>0.170535138620245</v>
      </c>
      <c r="AU15" s="97">
        <v>1265</v>
      </c>
      <c r="AV15" s="101">
        <f t="shared" si="28"/>
        <v>6126</v>
      </c>
      <c r="AW15" s="22">
        <f t="shared" si="29"/>
        <v>0.20649689846555663</v>
      </c>
      <c r="AX15" s="135">
        <v>1055</v>
      </c>
      <c r="AY15" s="101">
        <f t="shared" si="30"/>
        <v>6204</v>
      </c>
      <c r="AZ15" s="22">
        <f t="shared" si="31"/>
        <v>0.17005157962604772</v>
      </c>
      <c r="BA15" s="97">
        <v>1289</v>
      </c>
      <c r="BB15" s="101">
        <f t="shared" si="32"/>
        <v>6126</v>
      </c>
      <c r="BC15" s="22">
        <f t="shared" si="33"/>
        <v>0.21041462618348025</v>
      </c>
      <c r="BD15" s="135">
        <v>1107</v>
      </c>
      <c r="BE15" s="101">
        <f t="shared" si="34"/>
        <v>6204</v>
      </c>
      <c r="BF15" s="22">
        <f t="shared" si="35"/>
        <v>0.1784332688588008</v>
      </c>
      <c r="BG15" s="97">
        <v>1325</v>
      </c>
      <c r="BH15" s="101">
        <f t="shared" si="36"/>
        <v>6126</v>
      </c>
      <c r="BI15" s="22">
        <f t="shared" si="37"/>
        <v>0.21629121776036567</v>
      </c>
      <c r="BJ15" s="48">
        <v>1112</v>
      </c>
      <c r="BK15" s="101">
        <f t="shared" si="38"/>
        <v>6204</v>
      </c>
      <c r="BL15" s="22">
        <f t="shared" si="39"/>
        <v>0.17923920051579625</v>
      </c>
      <c r="BM15" s="48">
        <v>1320</v>
      </c>
      <c r="BN15" s="101">
        <f t="shared" si="40"/>
        <v>6126</v>
      </c>
      <c r="BO15" s="22">
        <f t="shared" si="41"/>
        <v>0.21547502448579825</v>
      </c>
      <c r="BP15" s="48">
        <v>1114</v>
      </c>
      <c r="BQ15" s="101">
        <f t="shared" si="42"/>
        <v>6204</v>
      </c>
      <c r="BR15" s="22">
        <f t="shared" si="43"/>
        <v>0.17956157317859445</v>
      </c>
      <c r="BS15" s="48">
        <v>1275</v>
      </c>
      <c r="BT15" s="101">
        <f t="shared" si="44"/>
        <v>6126</v>
      </c>
      <c r="BU15" s="22">
        <f t="shared" si="45"/>
        <v>0.20812928501469147</v>
      </c>
    </row>
    <row r="16" spans="1:73" ht="12.75">
      <c r="A16" s="42" t="s">
        <v>13</v>
      </c>
      <c r="B16" s="97">
        <v>1152</v>
      </c>
      <c r="C16" s="101">
        <f>'Población Badajoz'!E18</f>
        <v>5758</v>
      </c>
      <c r="D16" s="22">
        <f t="shared" si="0"/>
        <v>0.2000694685654741</v>
      </c>
      <c r="E16" s="97">
        <v>1494</v>
      </c>
      <c r="F16" s="101">
        <f>'Población Badajoz'!F18</f>
        <v>6097</v>
      </c>
      <c r="G16" s="22">
        <f t="shared" si="1"/>
        <v>0.24503854354600624</v>
      </c>
      <c r="H16" s="135">
        <v>1166</v>
      </c>
      <c r="I16" s="101">
        <f t="shared" si="2"/>
        <v>5758</v>
      </c>
      <c r="J16" s="22">
        <f t="shared" si="3"/>
        <v>0.20250086835706843</v>
      </c>
      <c r="K16" s="97">
        <v>1482</v>
      </c>
      <c r="L16" s="101">
        <f t="shared" si="4"/>
        <v>6097</v>
      </c>
      <c r="M16" s="22">
        <f t="shared" si="5"/>
        <v>0.24307036247334754</v>
      </c>
      <c r="N16" s="135">
        <v>1154</v>
      </c>
      <c r="O16" s="101">
        <f t="shared" si="6"/>
        <v>5758</v>
      </c>
      <c r="P16" s="22">
        <f t="shared" si="7"/>
        <v>0.20041681139284473</v>
      </c>
      <c r="Q16" s="97">
        <v>1491</v>
      </c>
      <c r="R16" s="101">
        <f t="shared" si="8"/>
        <v>6097</v>
      </c>
      <c r="S16" s="22">
        <f t="shared" si="9"/>
        <v>0.24454649827784156</v>
      </c>
      <c r="T16" s="136">
        <v>1105</v>
      </c>
      <c r="U16" s="101">
        <f t="shared" si="10"/>
        <v>5758</v>
      </c>
      <c r="V16" s="22">
        <f t="shared" si="11"/>
        <v>0.19190691212226468</v>
      </c>
      <c r="W16" s="97">
        <v>1449</v>
      </c>
      <c r="X16" s="101">
        <f t="shared" si="12"/>
        <v>6097</v>
      </c>
      <c r="Y16" s="22">
        <f t="shared" si="13"/>
        <v>0.23765786452353616</v>
      </c>
      <c r="Z16" s="135">
        <v>1062</v>
      </c>
      <c r="AA16" s="101">
        <f t="shared" si="14"/>
        <v>5758</v>
      </c>
      <c r="AB16" s="22">
        <f t="shared" si="15"/>
        <v>0.18443904133379646</v>
      </c>
      <c r="AC16" s="135">
        <v>1448</v>
      </c>
      <c r="AD16" s="101">
        <f t="shared" si="16"/>
        <v>6097</v>
      </c>
      <c r="AE16" s="22">
        <f t="shared" si="17"/>
        <v>0.23749384943414795</v>
      </c>
      <c r="AF16" s="135">
        <v>1044</v>
      </c>
      <c r="AG16" s="101">
        <f t="shared" si="18"/>
        <v>5758</v>
      </c>
      <c r="AH16" s="22">
        <f t="shared" si="19"/>
        <v>0.18131295588746094</v>
      </c>
      <c r="AI16" s="97">
        <v>1446</v>
      </c>
      <c r="AJ16" s="101">
        <f t="shared" si="20"/>
        <v>6097</v>
      </c>
      <c r="AK16" s="22">
        <f t="shared" si="21"/>
        <v>0.2371658192553715</v>
      </c>
      <c r="AL16" s="135">
        <v>1016</v>
      </c>
      <c r="AM16" s="101">
        <f t="shared" si="22"/>
        <v>5758</v>
      </c>
      <c r="AN16" s="22">
        <f t="shared" si="23"/>
        <v>0.17645015630427233</v>
      </c>
      <c r="AO16" s="97">
        <v>1398</v>
      </c>
      <c r="AP16" s="101">
        <f t="shared" si="24"/>
        <v>6097</v>
      </c>
      <c r="AQ16" s="22">
        <f t="shared" si="25"/>
        <v>0.22929309496473677</v>
      </c>
      <c r="AR16" s="135">
        <v>1017</v>
      </c>
      <c r="AS16" s="101">
        <f t="shared" si="26"/>
        <v>5758</v>
      </c>
      <c r="AT16" s="22">
        <f t="shared" si="27"/>
        <v>0.17662382771795762</v>
      </c>
      <c r="AU16" s="97">
        <v>1416</v>
      </c>
      <c r="AV16" s="101">
        <f t="shared" si="28"/>
        <v>6097</v>
      </c>
      <c r="AW16" s="22">
        <f t="shared" si="29"/>
        <v>0.23224536657372477</v>
      </c>
      <c r="AX16" s="135">
        <v>1054</v>
      </c>
      <c r="AY16" s="101">
        <f t="shared" si="30"/>
        <v>5758</v>
      </c>
      <c r="AZ16" s="22">
        <f t="shared" si="31"/>
        <v>0.183049670024314</v>
      </c>
      <c r="BA16" s="97">
        <v>1462</v>
      </c>
      <c r="BB16" s="101">
        <f t="shared" si="32"/>
        <v>6097</v>
      </c>
      <c r="BC16" s="22">
        <f t="shared" si="33"/>
        <v>0.23979006068558306</v>
      </c>
      <c r="BD16" s="135">
        <v>1075</v>
      </c>
      <c r="BE16" s="101">
        <f t="shared" si="34"/>
        <v>5758</v>
      </c>
      <c r="BF16" s="22">
        <f t="shared" si="35"/>
        <v>0.18669676971170546</v>
      </c>
      <c r="BG16" s="97">
        <v>1504</v>
      </c>
      <c r="BH16" s="101">
        <f t="shared" si="36"/>
        <v>6097</v>
      </c>
      <c r="BI16" s="22">
        <f t="shared" si="37"/>
        <v>0.24667869443988846</v>
      </c>
      <c r="BJ16" s="48">
        <v>1063</v>
      </c>
      <c r="BK16" s="101">
        <f t="shared" si="38"/>
        <v>5758</v>
      </c>
      <c r="BL16" s="22">
        <f t="shared" si="39"/>
        <v>0.18461271274748176</v>
      </c>
      <c r="BM16" s="48">
        <v>1440</v>
      </c>
      <c r="BN16" s="101">
        <f t="shared" si="40"/>
        <v>6097</v>
      </c>
      <c r="BO16" s="22">
        <f t="shared" si="41"/>
        <v>0.23618172871904214</v>
      </c>
      <c r="BP16" s="48">
        <v>1077</v>
      </c>
      <c r="BQ16" s="101">
        <f t="shared" si="42"/>
        <v>5758</v>
      </c>
      <c r="BR16" s="22">
        <f t="shared" si="43"/>
        <v>0.18704411253907607</v>
      </c>
      <c r="BS16" s="48">
        <v>1393</v>
      </c>
      <c r="BT16" s="101">
        <f t="shared" si="44"/>
        <v>6097</v>
      </c>
      <c r="BU16" s="22">
        <f t="shared" si="45"/>
        <v>0.22847301951779564</v>
      </c>
    </row>
    <row r="17" spans="1:73" ht="12.75">
      <c r="A17" s="42" t="s">
        <v>14</v>
      </c>
      <c r="B17" s="97">
        <v>1019</v>
      </c>
      <c r="C17" s="101">
        <f>'Población Badajoz'!E19</f>
        <v>5211</v>
      </c>
      <c r="D17" s="22">
        <f t="shared" si="0"/>
        <v>0.19554787948570332</v>
      </c>
      <c r="E17" s="97">
        <v>1256</v>
      </c>
      <c r="F17" s="101">
        <f>'Población Badajoz'!F19</f>
        <v>5617</v>
      </c>
      <c r="G17" s="22">
        <f t="shared" si="1"/>
        <v>0.22360690760192273</v>
      </c>
      <c r="H17" s="135">
        <v>1027</v>
      </c>
      <c r="I17" s="101">
        <f t="shared" si="2"/>
        <v>5211</v>
      </c>
      <c r="J17" s="22">
        <f t="shared" si="3"/>
        <v>0.19708309345615044</v>
      </c>
      <c r="K17" s="97">
        <v>1268</v>
      </c>
      <c r="L17" s="101">
        <f t="shared" si="4"/>
        <v>5617</v>
      </c>
      <c r="M17" s="22">
        <f t="shared" si="5"/>
        <v>0.22574327933060354</v>
      </c>
      <c r="N17" s="135">
        <v>1029</v>
      </c>
      <c r="O17" s="101">
        <f t="shared" si="6"/>
        <v>5211</v>
      </c>
      <c r="P17" s="22">
        <f t="shared" si="7"/>
        <v>0.19746689694876224</v>
      </c>
      <c r="Q17" s="97">
        <v>1249</v>
      </c>
      <c r="R17" s="101">
        <f t="shared" si="8"/>
        <v>5617</v>
      </c>
      <c r="S17" s="22">
        <f t="shared" si="9"/>
        <v>0.22236069076019227</v>
      </c>
      <c r="T17" s="136">
        <v>1028</v>
      </c>
      <c r="U17" s="101">
        <f t="shared" si="10"/>
        <v>5211</v>
      </c>
      <c r="V17" s="22">
        <f t="shared" si="11"/>
        <v>0.19727499520245634</v>
      </c>
      <c r="W17" s="97">
        <v>1221</v>
      </c>
      <c r="X17" s="101">
        <f t="shared" si="12"/>
        <v>5617</v>
      </c>
      <c r="Y17" s="22">
        <f t="shared" si="13"/>
        <v>0.21737582339327044</v>
      </c>
      <c r="Z17" s="135">
        <v>993</v>
      </c>
      <c r="AA17" s="101">
        <f t="shared" si="14"/>
        <v>5211</v>
      </c>
      <c r="AB17" s="22">
        <f t="shared" si="15"/>
        <v>0.19055843408175013</v>
      </c>
      <c r="AC17" s="135">
        <v>1204</v>
      </c>
      <c r="AD17" s="101">
        <f t="shared" si="16"/>
        <v>5617</v>
      </c>
      <c r="AE17" s="22">
        <f t="shared" si="17"/>
        <v>0.2143492967776393</v>
      </c>
      <c r="AF17" s="135">
        <v>970</v>
      </c>
      <c r="AG17" s="101">
        <f t="shared" si="18"/>
        <v>5211</v>
      </c>
      <c r="AH17" s="22">
        <f t="shared" si="19"/>
        <v>0.18614469391671465</v>
      </c>
      <c r="AI17" s="97">
        <v>1196</v>
      </c>
      <c r="AJ17" s="101">
        <f t="shared" si="20"/>
        <v>5617</v>
      </c>
      <c r="AK17" s="22">
        <f t="shared" si="21"/>
        <v>0.21292504895851877</v>
      </c>
      <c r="AL17" s="135">
        <v>986</v>
      </c>
      <c r="AM17" s="101">
        <f t="shared" si="22"/>
        <v>5211</v>
      </c>
      <c r="AN17" s="22">
        <f t="shared" si="23"/>
        <v>0.18921512185760891</v>
      </c>
      <c r="AO17" s="97">
        <v>1163</v>
      </c>
      <c r="AP17" s="101">
        <f t="shared" si="24"/>
        <v>5617</v>
      </c>
      <c r="AQ17" s="22">
        <f t="shared" si="25"/>
        <v>0.20705002670464662</v>
      </c>
      <c r="AR17" s="135">
        <v>987</v>
      </c>
      <c r="AS17" s="101">
        <f t="shared" si="26"/>
        <v>5211</v>
      </c>
      <c r="AT17" s="22">
        <f t="shared" si="27"/>
        <v>0.1894070236039148</v>
      </c>
      <c r="AU17" s="97">
        <v>1172</v>
      </c>
      <c r="AV17" s="101">
        <f t="shared" si="28"/>
        <v>5617</v>
      </c>
      <c r="AW17" s="22">
        <f t="shared" si="29"/>
        <v>0.2086523055011572</v>
      </c>
      <c r="AX17" s="135">
        <v>992</v>
      </c>
      <c r="AY17" s="101">
        <f t="shared" si="30"/>
        <v>5211</v>
      </c>
      <c r="AZ17" s="22">
        <f t="shared" si="31"/>
        <v>0.19036653233544426</v>
      </c>
      <c r="BA17" s="97">
        <v>1227</v>
      </c>
      <c r="BB17" s="101">
        <f t="shared" si="32"/>
        <v>5617</v>
      </c>
      <c r="BC17" s="22">
        <f t="shared" si="33"/>
        <v>0.21844400925761082</v>
      </c>
      <c r="BD17" s="135">
        <v>1032</v>
      </c>
      <c r="BE17" s="101">
        <f t="shared" si="34"/>
        <v>5211</v>
      </c>
      <c r="BF17" s="22">
        <f t="shared" si="35"/>
        <v>0.1980426021876799</v>
      </c>
      <c r="BG17" s="97">
        <v>1240</v>
      </c>
      <c r="BH17" s="101">
        <f t="shared" si="36"/>
        <v>5617</v>
      </c>
      <c r="BI17" s="22">
        <f t="shared" si="37"/>
        <v>0.22075841196368168</v>
      </c>
      <c r="BJ17" s="48">
        <v>1007</v>
      </c>
      <c r="BK17" s="101">
        <f t="shared" si="38"/>
        <v>5211</v>
      </c>
      <c r="BL17" s="22">
        <f t="shared" si="39"/>
        <v>0.19324505853003263</v>
      </c>
      <c r="BM17" s="48">
        <v>1200</v>
      </c>
      <c r="BN17" s="101">
        <f t="shared" si="40"/>
        <v>5617</v>
      </c>
      <c r="BO17" s="22">
        <f t="shared" si="41"/>
        <v>0.21363717286807904</v>
      </c>
      <c r="BP17" s="48">
        <v>1018</v>
      </c>
      <c r="BQ17" s="101">
        <f t="shared" si="42"/>
        <v>5211</v>
      </c>
      <c r="BR17" s="22">
        <f t="shared" si="43"/>
        <v>0.19535597773939742</v>
      </c>
      <c r="BS17" s="48">
        <v>1200</v>
      </c>
      <c r="BT17" s="101">
        <f t="shared" si="44"/>
        <v>5617</v>
      </c>
      <c r="BU17" s="22">
        <f t="shared" si="45"/>
        <v>0.21363717286807904</v>
      </c>
    </row>
    <row r="18" spans="1:73" ht="12.75">
      <c r="A18" s="42" t="s">
        <v>15</v>
      </c>
      <c r="B18" s="97">
        <v>893</v>
      </c>
      <c r="C18" s="101">
        <f>'Población Badajoz'!E20</f>
        <v>4310</v>
      </c>
      <c r="D18" s="22">
        <f t="shared" si="0"/>
        <v>0.20719257540603248</v>
      </c>
      <c r="E18" s="97">
        <v>972</v>
      </c>
      <c r="F18" s="101">
        <f>'Población Badajoz'!F20</f>
        <v>4650</v>
      </c>
      <c r="G18" s="22">
        <f t="shared" si="1"/>
        <v>0.20903225806451614</v>
      </c>
      <c r="H18" s="135">
        <v>909</v>
      </c>
      <c r="I18" s="101">
        <f t="shared" si="2"/>
        <v>4310</v>
      </c>
      <c r="J18" s="22">
        <f t="shared" si="3"/>
        <v>0.2109048723897912</v>
      </c>
      <c r="K18" s="97">
        <v>994</v>
      </c>
      <c r="L18" s="101">
        <f t="shared" si="4"/>
        <v>4650</v>
      </c>
      <c r="M18" s="22">
        <f t="shared" si="5"/>
        <v>0.21376344086021506</v>
      </c>
      <c r="N18" s="135">
        <v>901</v>
      </c>
      <c r="O18" s="101">
        <f t="shared" si="6"/>
        <v>4310</v>
      </c>
      <c r="P18" s="22">
        <f t="shared" si="7"/>
        <v>0.20904872389791182</v>
      </c>
      <c r="Q18" s="97">
        <v>1000</v>
      </c>
      <c r="R18" s="101">
        <f t="shared" si="8"/>
        <v>4650</v>
      </c>
      <c r="S18" s="22">
        <f t="shared" si="9"/>
        <v>0.21505376344086022</v>
      </c>
      <c r="T18" s="136">
        <v>892</v>
      </c>
      <c r="U18" s="101">
        <f t="shared" si="10"/>
        <v>4310</v>
      </c>
      <c r="V18" s="22">
        <f t="shared" si="11"/>
        <v>0.20696055684454756</v>
      </c>
      <c r="W18" s="97">
        <v>982</v>
      </c>
      <c r="X18" s="101">
        <f t="shared" si="12"/>
        <v>4650</v>
      </c>
      <c r="Y18" s="22">
        <f t="shared" si="13"/>
        <v>0.21118279569892473</v>
      </c>
      <c r="Z18" s="135">
        <v>879</v>
      </c>
      <c r="AA18" s="101">
        <f t="shared" si="14"/>
        <v>4310</v>
      </c>
      <c r="AB18" s="22">
        <f t="shared" si="15"/>
        <v>0.20394431554524362</v>
      </c>
      <c r="AC18" s="135">
        <v>970</v>
      </c>
      <c r="AD18" s="101">
        <f t="shared" si="16"/>
        <v>4650</v>
      </c>
      <c r="AE18" s="22">
        <f t="shared" si="17"/>
        <v>0.2086021505376344</v>
      </c>
      <c r="AF18" s="135">
        <v>893</v>
      </c>
      <c r="AG18" s="101">
        <f t="shared" si="18"/>
        <v>4310</v>
      </c>
      <c r="AH18" s="22">
        <f t="shared" si="19"/>
        <v>0.20719257540603248</v>
      </c>
      <c r="AI18" s="97">
        <v>975</v>
      </c>
      <c r="AJ18" s="101">
        <f t="shared" si="20"/>
        <v>4650</v>
      </c>
      <c r="AK18" s="22">
        <f t="shared" si="21"/>
        <v>0.20967741935483872</v>
      </c>
      <c r="AL18" s="135">
        <v>904</v>
      </c>
      <c r="AM18" s="101">
        <f t="shared" si="22"/>
        <v>4310</v>
      </c>
      <c r="AN18" s="22">
        <f t="shared" si="23"/>
        <v>0.2097447795823666</v>
      </c>
      <c r="AO18" s="97">
        <v>963</v>
      </c>
      <c r="AP18" s="101">
        <f t="shared" si="24"/>
        <v>4650</v>
      </c>
      <c r="AQ18" s="22">
        <f t="shared" si="25"/>
        <v>0.20709677419354838</v>
      </c>
      <c r="AR18" s="135">
        <v>916</v>
      </c>
      <c r="AS18" s="101">
        <f t="shared" si="26"/>
        <v>4310</v>
      </c>
      <c r="AT18" s="22">
        <f t="shared" si="27"/>
        <v>0.21252900232018562</v>
      </c>
      <c r="AU18" s="97">
        <v>938</v>
      </c>
      <c r="AV18" s="101">
        <f t="shared" si="28"/>
        <v>4650</v>
      </c>
      <c r="AW18" s="22">
        <f t="shared" si="29"/>
        <v>0.20172043010752688</v>
      </c>
      <c r="AX18" s="135">
        <v>903</v>
      </c>
      <c r="AY18" s="101">
        <f t="shared" si="30"/>
        <v>4310</v>
      </c>
      <c r="AZ18" s="22">
        <f t="shared" si="31"/>
        <v>0.20951276102088168</v>
      </c>
      <c r="BA18" s="97">
        <v>957</v>
      </c>
      <c r="BB18" s="101">
        <f t="shared" si="32"/>
        <v>4650</v>
      </c>
      <c r="BC18" s="22">
        <f t="shared" si="33"/>
        <v>0.20580645161290323</v>
      </c>
      <c r="BD18" s="135">
        <v>917</v>
      </c>
      <c r="BE18" s="101">
        <f t="shared" si="34"/>
        <v>4310</v>
      </c>
      <c r="BF18" s="22">
        <f t="shared" si="35"/>
        <v>0.21276102088167054</v>
      </c>
      <c r="BG18" s="97">
        <v>993</v>
      </c>
      <c r="BH18" s="101">
        <f t="shared" si="36"/>
        <v>4650</v>
      </c>
      <c r="BI18" s="22">
        <f t="shared" si="37"/>
        <v>0.2135483870967742</v>
      </c>
      <c r="BJ18" s="48">
        <v>920</v>
      </c>
      <c r="BK18" s="101">
        <f t="shared" si="38"/>
        <v>4310</v>
      </c>
      <c r="BL18" s="22">
        <f t="shared" si="39"/>
        <v>0.21345707656612528</v>
      </c>
      <c r="BM18" s="48">
        <v>968</v>
      </c>
      <c r="BN18" s="101">
        <f t="shared" si="40"/>
        <v>4650</v>
      </c>
      <c r="BO18" s="22">
        <f t="shared" si="41"/>
        <v>0.20817204301075268</v>
      </c>
      <c r="BP18" s="48">
        <v>924</v>
      </c>
      <c r="BQ18" s="101">
        <f t="shared" si="42"/>
        <v>4310</v>
      </c>
      <c r="BR18" s="22">
        <f t="shared" si="43"/>
        <v>0.21438515081206497</v>
      </c>
      <c r="BS18" s="48">
        <v>945</v>
      </c>
      <c r="BT18" s="101">
        <f t="shared" si="44"/>
        <v>4650</v>
      </c>
      <c r="BU18" s="22">
        <f t="shared" si="45"/>
        <v>0.2032258064516129</v>
      </c>
    </row>
    <row r="19" spans="1:73" ht="12.75">
      <c r="A19" s="42" t="s">
        <v>16</v>
      </c>
      <c r="B19" s="97">
        <v>492</v>
      </c>
      <c r="C19" s="101">
        <f>'Población Badajoz'!E21</f>
        <v>3502</v>
      </c>
      <c r="D19" s="22">
        <f t="shared" si="0"/>
        <v>0.14049114791547687</v>
      </c>
      <c r="E19" s="97">
        <v>617</v>
      </c>
      <c r="F19" s="101">
        <f>'Población Badajoz'!F21</f>
        <v>3869</v>
      </c>
      <c r="G19" s="22">
        <f t="shared" si="1"/>
        <v>0.1594727319720858</v>
      </c>
      <c r="H19" s="135">
        <v>495</v>
      </c>
      <c r="I19" s="101">
        <f t="shared" si="2"/>
        <v>3502</v>
      </c>
      <c r="J19" s="22">
        <f t="shared" si="3"/>
        <v>0.1413478012564249</v>
      </c>
      <c r="K19" s="97">
        <v>610</v>
      </c>
      <c r="L19" s="101">
        <f t="shared" si="4"/>
        <v>3869</v>
      </c>
      <c r="M19" s="22">
        <f t="shared" si="5"/>
        <v>0.15766347893512536</v>
      </c>
      <c r="N19" s="135">
        <v>488</v>
      </c>
      <c r="O19" s="101">
        <f t="shared" si="6"/>
        <v>3502</v>
      </c>
      <c r="P19" s="22">
        <f t="shared" si="7"/>
        <v>0.1393489434608795</v>
      </c>
      <c r="Q19" s="97">
        <v>619</v>
      </c>
      <c r="R19" s="101">
        <f t="shared" si="8"/>
        <v>3869</v>
      </c>
      <c r="S19" s="22">
        <f t="shared" si="9"/>
        <v>0.15998966141121737</v>
      </c>
      <c r="T19" s="136">
        <v>477</v>
      </c>
      <c r="U19" s="101">
        <f t="shared" si="10"/>
        <v>3502</v>
      </c>
      <c r="V19" s="22">
        <f t="shared" si="11"/>
        <v>0.1362078812107367</v>
      </c>
      <c r="W19" s="97">
        <v>621</v>
      </c>
      <c r="X19" s="101">
        <f t="shared" si="12"/>
        <v>3869</v>
      </c>
      <c r="Y19" s="22">
        <f t="shared" si="13"/>
        <v>0.16050659085034893</v>
      </c>
      <c r="Z19" s="135">
        <v>483</v>
      </c>
      <c r="AA19" s="101">
        <f t="shared" si="14"/>
        <v>3502</v>
      </c>
      <c r="AB19" s="22">
        <f t="shared" si="15"/>
        <v>0.13792118789263277</v>
      </c>
      <c r="AC19" s="135">
        <v>606</v>
      </c>
      <c r="AD19" s="101">
        <f t="shared" si="16"/>
        <v>3869</v>
      </c>
      <c r="AE19" s="22">
        <f t="shared" si="17"/>
        <v>0.15662962005686223</v>
      </c>
      <c r="AF19" s="135">
        <v>474</v>
      </c>
      <c r="AG19" s="101">
        <f t="shared" si="18"/>
        <v>3502</v>
      </c>
      <c r="AH19" s="22">
        <f t="shared" si="19"/>
        <v>0.1353512278697887</v>
      </c>
      <c r="AI19" s="97">
        <v>610</v>
      </c>
      <c r="AJ19" s="101">
        <f t="shared" si="20"/>
        <v>3869</v>
      </c>
      <c r="AK19" s="22">
        <f t="shared" si="21"/>
        <v>0.15766347893512536</v>
      </c>
      <c r="AL19" s="135">
        <v>457</v>
      </c>
      <c r="AM19" s="101">
        <f t="shared" si="22"/>
        <v>3502</v>
      </c>
      <c r="AN19" s="22">
        <f t="shared" si="23"/>
        <v>0.13049685893774984</v>
      </c>
      <c r="AO19" s="97">
        <v>597</v>
      </c>
      <c r="AP19" s="101">
        <f t="shared" si="24"/>
        <v>3869</v>
      </c>
      <c r="AQ19" s="22">
        <f t="shared" si="25"/>
        <v>0.15430343758077023</v>
      </c>
      <c r="AR19" s="135">
        <v>448</v>
      </c>
      <c r="AS19" s="101">
        <f t="shared" si="26"/>
        <v>3502</v>
      </c>
      <c r="AT19" s="22">
        <f t="shared" si="27"/>
        <v>0.12792689891490577</v>
      </c>
      <c r="AU19" s="97">
        <v>602</v>
      </c>
      <c r="AV19" s="101">
        <f t="shared" si="28"/>
        <v>3869</v>
      </c>
      <c r="AW19" s="22">
        <f t="shared" si="29"/>
        <v>0.15559576117859913</v>
      </c>
      <c r="AX19" s="135">
        <v>454</v>
      </c>
      <c r="AY19" s="101">
        <f t="shared" si="30"/>
        <v>3502</v>
      </c>
      <c r="AZ19" s="22">
        <f t="shared" si="31"/>
        <v>0.12964020559680184</v>
      </c>
      <c r="BA19" s="97">
        <v>602</v>
      </c>
      <c r="BB19" s="101">
        <f t="shared" si="32"/>
        <v>3869</v>
      </c>
      <c r="BC19" s="22">
        <f t="shared" si="33"/>
        <v>0.15559576117859913</v>
      </c>
      <c r="BD19" s="135">
        <v>467</v>
      </c>
      <c r="BE19" s="101">
        <f t="shared" si="34"/>
        <v>3502</v>
      </c>
      <c r="BF19" s="22">
        <f t="shared" si="35"/>
        <v>0.13335237007424328</v>
      </c>
      <c r="BG19" s="97">
        <v>610</v>
      </c>
      <c r="BH19" s="101">
        <f t="shared" si="36"/>
        <v>3869</v>
      </c>
      <c r="BI19" s="22">
        <f t="shared" si="37"/>
        <v>0.15766347893512536</v>
      </c>
      <c r="BJ19" s="48">
        <v>455</v>
      </c>
      <c r="BK19" s="101">
        <f t="shared" si="38"/>
        <v>3502</v>
      </c>
      <c r="BL19" s="22">
        <f t="shared" si="39"/>
        <v>0.12992575671045117</v>
      </c>
      <c r="BM19" s="48">
        <v>594</v>
      </c>
      <c r="BN19" s="101">
        <f t="shared" si="40"/>
        <v>3869</v>
      </c>
      <c r="BO19" s="22">
        <f t="shared" si="41"/>
        <v>0.15352804342207288</v>
      </c>
      <c r="BP19" s="48">
        <v>458</v>
      </c>
      <c r="BQ19" s="101">
        <f t="shared" si="42"/>
        <v>3502</v>
      </c>
      <c r="BR19" s="22">
        <f t="shared" si="43"/>
        <v>0.1307824100513992</v>
      </c>
      <c r="BS19" s="48">
        <v>586</v>
      </c>
      <c r="BT19" s="101">
        <f t="shared" si="44"/>
        <v>3869</v>
      </c>
      <c r="BU19" s="22">
        <f t="shared" si="45"/>
        <v>0.15146032566554665</v>
      </c>
    </row>
    <row r="20" spans="1:73" ht="15.75">
      <c r="A20" s="42" t="s">
        <v>3</v>
      </c>
      <c r="B20" s="51">
        <f>SUM(B10:B19)</f>
        <v>9717</v>
      </c>
      <c r="C20" s="38">
        <f>SUM(C10:C19)</f>
        <v>50705</v>
      </c>
      <c r="D20" s="45">
        <f>B20/C20</f>
        <v>0.1916379055319988</v>
      </c>
      <c r="E20" s="51">
        <f>SUM(E10:E19)</f>
        <v>11110</v>
      </c>
      <c r="F20" s="38">
        <f>SUM(F10:F19)</f>
        <v>51579</v>
      </c>
      <c r="G20" s="45">
        <f t="shared" si="1"/>
        <v>0.21539773939006185</v>
      </c>
      <c r="H20" s="38">
        <f>SUM(H10:H19)</f>
        <v>9659</v>
      </c>
      <c r="I20" s="38">
        <f>SUM(I10:I19)</f>
        <v>50705</v>
      </c>
      <c r="J20" s="45">
        <f t="shared" si="3"/>
        <v>0.19049403411892318</v>
      </c>
      <c r="K20" s="51">
        <f>SUM(K10:K19)</f>
        <v>10998</v>
      </c>
      <c r="L20" s="38">
        <f>SUM(L10:L19)</f>
        <v>51579</v>
      </c>
      <c r="M20" s="45">
        <f t="shared" si="5"/>
        <v>0.21322631303437445</v>
      </c>
      <c r="N20" s="51">
        <f>SUM(N10:N19)</f>
        <v>9484</v>
      </c>
      <c r="O20" s="38">
        <f>SUM(O10:O19)</f>
        <v>50705</v>
      </c>
      <c r="P20" s="45">
        <f t="shared" si="7"/>
        <v>0.18704269795878117</v>
      </c>
      <c r="Q20" s="51">
        <f>SUM(Q10:Q19)</f>
        <v>11004</v>
      </c>
      <c r="R20" s="38">
        <f>SUM(R10:R19)</f>
        <v>51579</v>
      </c>
      <c r="S20" s="45">
        <f t="shared" si="9"/>
        <v>0.2133426394462863</v>
      </c>
      <c r="T20" s="51">
        <f>SUM(T10:T19)</f>
        <v>9096</v>
      </c>
      <c r="U20" s="38">
        <f>SUM(U10:U19)</f>
        <v>50705</v>
      </c>
      <c r="V20" s="45">
        <f t="shared" si="11"/>
        <v>0.1793905926437235</v>
      </c>
      <c r="W20" s="51">
        <f>SUM(W10:W19)</f>
        <v>10616</v>
      </c>
      <c r="X20" s="38">
        <f>SUM(X10:X19)</f>
        <v>51579</v>
      </c>
      <c r="Y20" s="45">
        <f t="shared" si="13"/>
        <v>0.20582019814265495</v>
      </c>
      <c r="Z20" s="51">
        <f>SUM(Z10:Z19)</f>
        <v>8825</v>
      </c>
      <c r="AA20" s="38">
        <f>SUM(AA10:AA19)</f>
        <v>50705</v>
      </c>
      <c r="AB20" s="45">
        <f t="shared" si="15"/>
        <v>0.17404595207573217</v>
      </c>
      <c r="AC20" s="51">
        <f>SUM(AC10:AC19)</f>
        <v>10358</v>
      </c>
      <c r="AD20" s="38">
        <f>SUM(AD10:AD19)</f>
        <v>51579</v>
      </c>
      <c r="AE20" s="45">
        <f t="shared" si="17"/>
        <v>0.2008181624304465</v>
      </c>
      <c r="AF20" s="51">
        <f>SUM(AF10:AF19)</f>
        <v>8528</v>
      </c>
      <c r="AG20" s="38">
        <f>SUM(AG10:AG19)</f>
        <v>50705</v>
      </c>
      <c r="AH20" s="45">
        <f t="shared" si="19"/>
        <v>0.16818854156394833</v>
      </c>
      <c r="AI20" s="51">
        <f>SUM(AI10:AI19)</f>
        <v>10115</v>
      </c>
      <c r="AJ20" s="38">
        <f>SUM(AJ10:AJ19)</f>
        <v>51579</v>
      </c>
      <c r="AK20" s="45">
        <f t="shared" si="21"/>
        <v>0.1961069427480176</v>
      </c>
      <c r="AL20" s="51">
        <f>SUM(AL10:AL19)</f>
        <v>8516</v>
      </c>
      <c r="AM20" s="38">
        <f>SUM(AM10:AM19)</f>
        <v>50705</v>
      </c>
      <c r="AN20" s="45">
        <f t="shared" si="23"/>
        <v>0.16795187851296717</v>
      </c>
      <c r="AO20" s="51">
        <f>SUM(AO10:AO19)</f>
        <v>9920</v>
      </c>
      <c r="AP20" s="38">
        <f>SUM(AP10:AP19)</f>
        <v>51579</v>
      </c>
      <c r="AQ20" s="45">
        <f t="shared" si="25"/>
        <v>0.1923263343608833</v>
      </c>
      <c r="AR20" s="51">
        <f>SUM(AR10:AR19)</f>
        <v>8553</v>
      </c>
      <c r="AS20" s="38">
        <f>SUM(AS10:AS19)</f>
        <v>50705</v>
      </c>
      <c r="AT20" s="45">
        <f t="shared" si="27"/>
        <v>0.16868158958682575</v>
      </c>
      <c r="AU20" s="51">
        <f>SUM(AU10:AU19)</f>
        <v>10007</v>
      </c>
      <c r="AV20" s="38">
        <f>SUM(AV10:AV19)</f>
        <v>51579</v>
      </c>
      <c r="AW20" s="45">
        <f t="shared" si="29"/>
        <v>0.19401306733360477</v>
      </c>
      <c r="AX20" s="51">
        <f>SUM(AX10:AX19)</f>
        <v>8741</v>
      </c>
      <c r="AY20" s="38">
        <f>SUM(AY10:AY19)</f>
        <v>50705</v>
      </c>
      <c r="AZ20" s="45">
        <f t="shared" si="31"/>
        <v>0.17238931071886401</v>
      </c>
      <c r="BA20" s="51">
        <f>SUM(BA10:BA19)</f>
        <v>10442</v>
      </c>
      <c r="BB20" s="38">
        <f>SUM(BB10:BB19)</f>
        <v>51579</v>
      </c>
      <c r="BC20" s="45">
        <f t="shared" si="33"/>
        <v>0.20244673219721204</v>
      </c>
      <c r="BD20" s="38">
        <f>SUM(BD10:BD19)</f>
        <v>8883</v>
      </c>
      <c r="BE20" s="38">
        <f>SUM(BE10:BE19)</f>
        <v>50705</v>
      </c>
      <c r="BF20" s="45">
        <f t="shared" si="35"/>
        <v>0.17518982348880782</v>
      </c>
      <c r="BG20" s="38">
        <f>SUM(BG10:BG19)</f>
        <v>10633</v>
      </c>
      <c r="BH20" s="38">
        <f>SUM(BH10:BH19)</f>
        <v>51579</v>
      </c>
      <c r="BI20" s="45">
        <f t="shared" si="37"/>
        <v>0.2061497896430718</v>
      </c>
      <c r="BJ20" s="38">
        <f>SUM(BJ10:BJ19)</f>
        <v>8834</v>
      </c>
      <c r="BK20" s="38">
        <f>SUM(BK10:BK19)</f>
        <v>50705</v>
      </c>
      <c r="BL20" s="45">
        <f t="shared" si="39"/>
        <v>0.17422344936396805</v>
      </c>
      <c r="BM20" s="38">
        <f>SUM(BM10:BM19)</f>
        <v>10460</v>
      </c>
      <c r="BN20" s="38">
        <f>SUM(BN10:BN19)</f>
        <v>51579</v>
      </c>
      <c r="BO20" s="45">
        <f t="shared" si="41"/>
        <v>0.20279571143294753</v>
      </c>
      <c r="BP20" s="38">
        <f>SUM(BP10:BP19)</f>
        <v>8797</v>
      </c>
      <c r="BQ20" s="38">
        <f>SUM(BQ10:BQ19)</f>
        <v>50705</v>
      </c>
      <c r="BR20" s="45">
        <f t="shared" si="43"/>
        <v>0.17349373829010944</v>
      </c>
      <c r="BS20" s="38">
        <f>SUM(BS10:BS19)</f>
        <v>10239</v>
      </c>
      <c r="BT20" s="38">
        <f>SUM(BT10:BT19)</f>
        <v>51579</v>
      </c>
      <c r="BU20" s="45">
        <f t="shared" si="45"/>
        <v>0.19851102192752865</v>
      </c>
    </row>
    <row r="21" ht="12.75">
      <c r="AH21" s="23"/>
    </row>
    <row r="24" spans="11:13" ht="12.75">
      <c r="K24" s="41">
        <v>2014</v>
      </c>
      <c r="L24" s="41" t="s">
        <v>108</v>
      </c>
      <c r="M24" s="41" t="s">
        <v>115</v>
      </c>
    </row>
    <row r="25" spans="11:13" ht="12.75">
      <c r="K25" s="41" t="s">
        <v>72</v>
      </c>
      <c r="L25" s="80">
        <f>B20+E20</f>
        <v>20827</v>
      </c>
      <c r="M25" s="41">
        <f>0</f>
        <v>0</v>
      </c>
    </row>
    <row r="26" spans="1:13" ht="12.75">
      <c r="A26" s="41"/>
      <c r="B26" s="52" t="s">
        <v>71</v>
      </c>
      <c r="C26" s="52" t="s">
        <v>2</v>
      </c>
      <c r="K26" s="41" t="s">
        <v>73</v>
      </c>
      <c r="L26" s="74">
        <f>H20+K20</f>
        <v>20657</v>
      </c>
      <c r="M26" s="74">
        <f>L26-L25</f>
        <v>-170</v>
      </c>
    </row>
    <row r="27" spans="1:13" ht="12.75">
      <c r="A27" s="42" t="s">
        <v>72</v>
      </c>
      <c r="B27" s="44">
        <f>D20</f>
        <v>0.1916379055319988</v>
      </c>
      <c r="C27" s="44">
        <f>G20</f>
        <v>0.21539773939006185</v>
      </c>
      <c r="D27" s="23"/>
      <c r="E27" s="33"/>
      <c r="K27" s="41" t="s">
        <v>74</v>
      </c>
      <c r="L27" s="80">
        <f>N20+Q20</f>
        <v>20488</v>
      </c>
      <c r="M27" s="74">
        <f aca="true" t="shared" si="46" ref="M27:M36">L27-L26</f>
        <v>-169</v>
      </c>
    </row>
    <row r="28" spans="1:13" ht="12.75">
      <c r="A28" s="42" t="s">
        <v>73</v>
      </c>
      <c r="B28" s="44">
        <f>J20</f>
        <v>0.19049403411892318</v>
      </c>
      <c r="C28" s="44">
        <f>M20</f>
        <v>0.21322631303437445</v>
      </c>
      <c r="D28" s="23"/>
      <c r="K28" s="41" t="s">
        <v>75</v>
      </c>
      <c r="L28" s="80">
        <f>T20+W20</f>
        <v>19712</v>
      </c>
      <c r="M28" s="74">
        <f t="shared" si="46"/>
        <v>-776</v>
      </c>
    </row>
    <row r="29" spans="1:13" ht="12.75">
      <c r="A29" s="42" t="s">
        <v>74</v>
      </c>
      <c r="B29" s="44">
        <f>P20</f>
        <v>0.18704269795878117</v>
      </c>
      <c r="C29" s="44">
        <f>S20</f>
        <v>0.2133426394462863</v>
      </c>
      <c r="D29" s="23"/>
      <c r="K29" s="41" t="s">
        <v>76</v>
      </c>
      <c r="L29" s="80">
        <f>Z20+AC20</f>
        <v>19183</v>
      </c>
      <c r="M29" s="74">
        <f t="shared" si="46"/>
        <v>-529</v>
      </c>
    </row>
    <row r="30" spans="1:13" ht="12.75">
      <c r="A30" s="42" t="s">
        <v>75</v>
      </c>
      <c r="B30" s="44">
        <f>V20</f>
        <v>0.1793905926437235</v>
      </c>
      <c r="C30" s="44">
        <f>Y20</f>
        <v>0.20582019814265495</v>
      </c>
      <c r="D30" s="23"/>
      <c r="K30" s="41" t="s">
        <v>77</v>
      </c>
      <c r="L30" s="80">
        <f>AF20+AI20</f>
        <v>18643</v>
      </c>
      <c r="M30" s="74">
        <f t="shared" si="46"/>
        <v>-540</v>
      </c>
    </row>
    <row r="31" spans="1:13" ht="12.75">
      <c r="A31" s="42" t="s">
        <v>76</v>
      </c>
      <c r="B31" s="44">
        <f>AB20</f>
        <v>0.17404595207573217</v>
      </c>
      <c r="C31" s="44">
        <f>AE20</f>
        <v>0.2008181624304465</v>
      </c>
      <c r="D31" s="23"/>
      <c r="K31" s="41" t="s">
        <v>78</v>
      </c>
      <c r="L31" s="80">
        <f>AL20+AO20</f>
        <v>18436</v>
      </c>
      <c r="M31" s="74">
        <f t="shared" si="46"/>
        <v>-207</v>
      </c>
    </row>
    <row r="32" spans="1:13" ht="12.75">
      <c r="A32" s="42" t="s">
        <v>77</v>
      </c>
      <c r="B32" s="44">
        <f>AH20</f>
        <v>0.16818854156394833</v>
      </c>
      <c r="C32" s="44">
        <f>AK20</f>
        <v>0.1961069427480176</v>
      </c>
      <c r="D32" s="23"/>
      <c r="K32" s="41" t="s">
        <v>79</v>
      </c>
      <c r="L32" s="80">
        <f>AR20+AU20</f>
        <v>18560</v>
      </c>
      <c r="M32" s="74">
        <f t="shared" si="46"/>
        <v>124</v>
      </c>
    </row>
    <row r="33" spans="1:13" ht="12.75">
      <c r="A33" s="42" t="s">
        <v>78</v>
      </c>
      <c r="B33" s="44">
        <f>AN20</f>
        <v>0.16795187851296717</v>
      </c>
      <c r="C33" s="44">
        <f>AQ20</f>
        <v>0.1923263343608833</v>
      </c>
      <c r="D33" s="23"/>
      <c r="K33" s="41" t="s">
        <v>80</v>
      </c>
      <c r="L33" s="80">
        <f>AX20+BA20</f>
        <v>19183</v>
      </c>
      <c r="M33" s="74">
        <f t="shared" si="46"/>
        <v>623</v>
      </c>
    </row>
    <row r="34" spans="1:13" ht="12.75">
      <c r="A34" s="42" t="s">
        <v>79</v>
      </c>
      <c r="B34" s="44">
        <f>AT20</f>
        <v>0.16868158958682575</v>
      </c>
      <c r="C34" s="44">
        <f>AW20</f>
        <v>0.19401306733360477</v>
      </c>
      <c r="D34" s="23"/>
      <c r="K34" s="41" t="s">
        <v>84</v>
      </c>
      <c r="L34" s="74">
        <f>BD20+BG20</f>
        <v>19516</v>
      </c>
      <c r="M34" s="74">
        <f t="shared" si="46"/>
        <v>333</v>
      </c>
    </row>
    <row r="35" spans="1:13" ht="12.75">
      <c r="A35" s="42" t="s">
        <v>80</v>
      </c>
      <c r="B35" s="44">
        <f>AZ20</f>
        <v>0.17238931071886401</v>
      </c>
      <c r="C35" s="44">
        <f>BC20</f>
        <v>0.20244673219721204</v>
      </c>
      <c r="D35" s="23"/>
      <c r="K35" s="41" t="s">
        <v>82</v>
      </c>
      <c r="L35" s="74">
        <f>BJ20+BM20</f>
        <v>19294</v>
      </c>
      <c r="M35" s="74">
        <f t="shared" si="46"/>
        <v>-222</v>
      </c>
    </row>
    <row r="36" spans="1:13" ht="12.75">
      <c r="A36" s="42" t="s">
        <v>81</v>
      </c>
      <c r="B36" s="44">
        <f>BF20</f>
        <v>0.17518982348880782</v>
      </c>
      <c r="C36" s="44">
        <f>BI20</f>
        <v>0.2061497896430718</v>
      </c>
      <c r="D36" s="23"/>
      <c r="K36" s="41" t="s">
        <v>83</v>
      </c>
      <c r="L36" s="74">
        <f>BP20+BS20</f>
        <v>19036</v>
      </c>
      <c r="M36" s="74">
        <f t="shared" si="46"/>
        <v>-258</v>
      </c>
    </row>
    <row r="37" spans="1:4" ht="12.75">
      <c r="A37" s="42" t="s">
        <v>82</v>
      </c>
      <c r="B37" s="44">
        <f>BL20</f>
        <v>0.17422344936396805</v>
      </c>
      <c r="C37" s="44">
        <f>BO20</f>
        <v>0.20279571143294753</v>
      </c>
      <c r="D37" s="23"/>
    </row>
    <row r="38" spans="1:4" ht="12.75">
      <c r="A38" s="42" t="s">
        <v>83</v>
      </c>
      <c r="B38" s="44">
        <f>BR20</f>
        <v>0.17349373829010944</v>
      </c>
      <c r="C38" s="44">
        <f>BU20</f>
        <v>0.19851102192752865</v>
      </c>
      <c r="D38" s="23"/>
    </row>
    <row r="39" spans="2:3" ht="12.75">
      <c r="B39" s="23"/>
      <c r="C39" s="23"/>
    </row>
    <row r="43" spans="4:10" ht="12.75" customHeight="1">
      <c r="D43" s="148" t="s">
        <v>130</v>
      </c>
      <c r="E43" s="148"/>
      <c r="F43" s="148"/>
      <c r="G43" s="148"/>
      <c r="H43" s="148"/>
      <c r="I43" s="148"/>
      <c r="J43" s="69"/>
    </row>
    <row r="44" spans="4:10" ht="12.75">
      <c r="D44" s="148"/>
      <c r="E44" s="148"/>
      <c r="F44" s="148"/>
      <c r="G44" s="148"/>
      <c r="H44" s="148"/>
      <c r="I44" s="148"/>
      <c r="J44" s="69"/>
    </row>
    <row r="45" spans="4:10" ht="12.75">
      <c r="D45" s="148"/>
      <c r="E45" s="148"/>
      <c r="F45" s="148"/>
      <c r="G45" s="148"/>
      <c r="H45" s="148"/>
      <c r="I45" s="148"/>
      <c r="J45" s="69"/>
    </row>
    <row r="51" spans="1:10" ht="12.75">
      <c r="A51" s="144" t="s">
        <v>105</v>
      </c>
      <c r="B51" s="147" t="s">
        <v>117</v>
      </c>
      <c r="C51" s="147"/>
      <c r="D51" s="147"/>
      <c r="E51" s="147"/>
      <c r="F51" s="147"/>
      <c r="G51" s="147"/>
      <c r="H51" s="147"/>
      <c r="I51" s="147"/>
      <c r="J51" s="147"/>
    </row>
    <row r="52" spans="1:10" ht="12.75">
      <c r="A52" s="145"/>
      <c r="B52" s="147" t="s">
        <v>26</v>
      </c>
      <c r="C52" s="147"/>
      <c r="D52" s="147"/>
      <c r="E52" s="147" t="s">
        <v>27</v>
      </c>
      <c r="F52" s="147"/>
      <c r="G52" s="147"/>
      <c r="H52" s="147" t="s">
        <v>60</v>
      </c>
      <c r="I52" s="147"/>
      <c r="J52" s="147"/>
    </row>
    <row r="53" spans="1:10" ht="51">
      <c r="A53" s="146"/>
      <c r="B53" s="70" t="s">
        <v>23</v>
      </c>
      <c r="C53" s="70" t="s">
        <v>24</v>
      </c>
      <c r="D53" s="39" t="s">
        <v>25</v>
      </c>
      <c r="E53" s="70" t="s">
        <v>28</v>
      </c>
      <c r="F53" s="70" t="s">
        <v>24</v>
      </c>
      <c r="G53" s="39" t="s">
        <v>29</v>
      </c>
      <c r="H53" s="70" t="s">
        <v>108</v>
      </c>
      <c r="I53" s="70" t="s">
        <v>24</v>
      </c>
      <c r="J53" s="39" t="s">
        <v>109</v>
      </c>
    </row>
    <row r="54" spans="1:10" ht="12.75">
      <c r="A54" s="42" t="s">
        <v>7</v>
      </c>
      <c r="B54" s="36">
        <f>(B10+H10+N10+T10+Z10+AF10+AL10+AR10+AX10+BD10+BJ10+BP10)/12</f>
        <v>231.08333333333334</v>
      </c>
      <c r="C54" s="36">
        <f>'Población Badajoz'!E12</f>
        <v>3279</v>
      </c>
      <c r="D54" s="44">
        <f>B54/C54</f>
        <v>0.07047372166310867</v>
      </c>
      <c r="E54" s="36">
        <f>(E10+K10+Q10+W10+AC10+AI10+AO10+AU10+BA10+BG10+BM10+BS10)/12</f>
        <v>213.25</v>
      </c>
      <c r="F54" s="36">
        <f>'Población Badajoz'!F12</f>
        <v>3192</v>
      </c>
      <c r="G54" s="44">
        <f>E54/F54</f>
        <v>0.06680764411027569</v>
      </c>
      <c r="H54" s="36">
        <f>B54+E54</f>
        <v>444.33333333333337</v>
      </c>
      <c r="I54" s="36">
        <f>C54+F54</f>
        <v>6471</v>
      </c>
      <c r="J54" s="44">
        <f>H54/I54</f>
        <v>0.06866532735795601</v>
      </c>
    </row>
    <row r="55" spans="1:10" ht="12.75">
      <c r="A55" s="42" t="s">
        <v>8</v>
      </c>
      <c r="B55" s="118">
        <f aca="true" t="shared" si="47" ref="B55:B64">(B11+H11+N11+T11+Z11+AF11+AL11+AR11+AX11+BD11+BJ11+BP11)/12</f>
        <v>883.5</v>
      </c>
      <c r="C55" s="36">
        <f>'Población Badajoz'!E13</f>
        <v>4737</v>
      </c>
      <c r="D55" s="44">
        <f aca="true" t="shared" si="48" ref="D55:D64">B55/C55</f>
        <v>0.1865104496516783</v>
      </c>
      <c r="E55" s="118">
        <f aca="true" t="shared" si="49" ref="E55:E64">(E11+K11+Q11+W11+AC11+AI11+AO11+AU11+BA11+BG11+BM11+BS11)/12</f>
        <v>822.75</v>
      </c>
      <c r="F55" s="36">
        <f>'Población Badajoz'!F13</f>
        <v>4459</v>
      </c>
      <c r="G55" s="44">
        <f aca="true" t="shared" si="50" ref="G55:G64">E55/F55</f>
        <v>0.18451446512671002</v>
      </c>
      <c r="H55" s="36">
        <f aca="true" t="shared" si="51" ref="H55:H64">B55+E55</f>
        <v>1706.25</v>
      </c>
      <c r="I55" s="36">
        <f>C55+F55</f>
        <v>9196</v>
      </c>
      <c r="J55" s="44">
        <f aca="true" t="shared" si="52" ref="J55:J64">H55/I55</f>
        <v>0.1855426272292301</v>
      </c>
    </row>
    <row r="56" spans="1:10" ht="12.75">
      <c r="A56" s="42" t="s">
        <v>9</v>
      </c>
      <c r="B56" s="118">
        <f t="shared" si="47"/>
        <v>1067.5</v>
      </c>
      <c r="C56" s="36">
        <f>'Población Badajoz'!E14</f>
        <v>5183</v>
      </c>
      <c r="D56" s="44">
        <f t="shared" si="48"/>
        <v>0.20596179818637855</v>
      </c>
      <c r="E56" s="118">
        <f t="shared" si="49"/>
        <v>1170.75</v>
      </c>
      <c r="F56" s="36">
        <f>'Población Badajoz'!F14</f>
        <v>5113</v>
      </c>
      <c r="G56" s="44">
        <f t="shared" si="50"/>
        <v>0.22897516135341286</v>
      </c>
      <c r="H56" s="36">
        <f t="shared" si="51"/>
        <v>2238.25</v>
      </c>
      <c r="I56" s="36">
        <f aca="true" t="shared" si="53" ref="I56:I64">C56+F56</f>
        <v>10296</v>
      </c>
      <c r="J56" s="44">
        <f t="shared" si="52"/>
        <v>0.21739024864024864</v>
      </c>
    </row>
    <row r="57" spans="1:10" ht="12.75">
      <c r="A57" s="42" t="s">
        <v>10</v>
      </c>
      <c r="B57" s="118">
        <f t="shared" si="47"/>
        <v>1085</v>
      </c>
      <c r="C57" s="36">
        <f>'Población Badajoz'!E15</f>
        <v>5966</v>
      </c>
      <c r="D57" s="44">
        <f t="shared" si="48"/>
        <v>0.18186389540730807</v>
      </c>
      <c r="E57" s="118">
        <f t="shared" si="49"/>
        <v>1285</v>
      </c>
      <c r="F57" s="36">
        <f>'Población Badajoz'!F15</f>
        <v>6032</v>
      </c>
      <c r="G57" s="44">
        <f t="shared" si="50"/>
        <v>0.21303050397877984</v>
      </c>
      <c r="H57" s="36">
        <f t="shared" si="51"/>
        <v>2370</v>
      </c>
      <c r="I57" s="36">
        <f t="shared" si="53"/>
        <v>11998</v>
      </c>
      <c r="J57" s="44">
        <f t="shared" si="52"/>
        <v>0.19753292215369228</v>
      </c>
    </row>
    <row r="58" spans="1:10" ht="12.75">
      <c r="A58" s="42" t="s">
        <v>11</v>
      </c>
      <c r="B58" s="118">
        <f t="shared" si="47"/>
        <v>1123</v>
      </c>
      <c r="C58" s="36">
        <f>'Población Badajoz'!E16</f>
        <v>6555</v>
      </c>
      <c r="D58" s="44">
        <f t="shared" si="48"/>
        <v>0.17131960335621663</v>
      </c>
      <c r="E58" s="118">
        <f t="shared" si="49"/>
        <v>1435.4166666666667</v>
      </c>
      <c r="F58" s="36">
        <f>'Población Badajoz'!F16</f>
        <v>6424</v>
      </c>
      <c r="G58" s="44">
        <f t="shared" si="50"/>
        <v>0.22344593192195933</v>
      </c>
      <c r="H58" s="36">
        <f t="shared" si="51"/>
        <v>2558.416666666667</v>
      </c>
      <c r="I58" s="36">
        <f t="shared" si="53"/>
        <v>12979</v>
      </c>
      <c r="J58" s="44">
        <f t="shared" si="52"/>
        <v>0.19711970619205385</v>
      </c>
    </row>
    <row r="59" spans="1:10" ht="12.75">
      <c r="A59" s="42" t="s">
        <v>12</v>
      </c>
      <c r="B59" s="118">
        <f t="shared" si="47"/>
        <v>1115</v>
      </c>
      <c r="C59" s="36">
        <f>'Población Badajoz'!E17</f>
        <v>6204</v>
      </c>
      <c r="D59" s="44">
        <f t="shared" si="48"/>
        <v>0.17972275950999356</v>
      </c>
      <c r="E59" s="118">
        <f t="shared" si="49"/>
        <v>1318.8333333333333</v>
      </c>
      <c r="F59" s="36">
        <f>'Población Badajoz'!F17</f>
        <v>6126</v>
      </c>
      <c r="G59" s="44">
        <f t="shared" si="50"/>
        <v>0.21528457938839915</v>
      </c>
      <c r="H59" s="36">
        <f t="shared" si="51"/>
        <v>2433.833333333333</v>
      </c>
      <c r="I59" s="36">
        <f t="shared" si="53"/>
        <v>12330</v>
      </c>
      <c r="J59" s="44">
        <f t="shared" si="52"/>
        <v>0.19739118680724518</v>
      </c>
    </row>
    <row r="60" spans="1:10" ht="12.75">
      <c r="A60" s="42" t="s">
        <v>13</v>
      </c>
      <c r="B60" s="118">
        <f t="shared" si="47"/>
        <v>1082.0833333333333</v>
      </c>
      <c r="C60" s="36">
        <f>'Población Badajoz'!E18</f>
        <v>5758</v>
      </c>
      <c r="D60" s="44">
        <f t="shared" si="48"/>
        <v>0.1879269422253097</v>
      </c>
      <c r="E60" s="118">
        <f t="shared" si="49"/>
        <v>1451.9166666666667</v>
      </c>
      <c r="F60" s="36">
        <f>'Población Badajoz'!F18</f>
        <v>6097</v>
      </c>
      <c r="G60" s="44">
        <f t="shared" si="50"/>
        <v>0.23813624186758517</v>
      </c>
      <c r="H60" s="36">
        <f t="shared" si="51"/>
        <v>2534</v>
      </c>
      <c r="I60" s="36">
        <f t="shared" si="53"/>
        <v>11855</v>
      </c>
      <c r="J60" s="44">
        <f t="shared" si="52"/>
        <v>0.21374947279628848</v>
      </c>
    </row>
    <row r="61" spans="1:10" ht="12.75">
      <c r="A61" s="42" t="s">
        <v>14</v>
      </c>
      <c r="B61" s="118">
        <f t="shared" si="47"/>
        <v>1007.3333333333334</v>
      </c>
      <c r="C61" s="36">
        <f>'Población Badajoz'!E19</f>
        <v>5211</v>
      </c>
      <c r="D61" s="44">
        <f t="shared" si="48"/>
        <v>0.19330902577880127</v>
      </c>
      <c r="E61" s="118">
        <f t="shared" si="49"/>
        <v>1216.3333333333333</v>
      </c>
      <c r="F61" s="36">
        <f>'Población Badajoz'!F19</f>
        <v>5617</v>
      </c>
      <c r="G61" s="44">
        <f t="shared" si="50"/>
        <v>0.2165450121654501</v>
      </c>
      <c r="H61" s="36">
        <f t="shared" si="51"/>
        <v>2223.6666666666665</v>
      </c>
      <c r="I61" s="36">
        <f t="shared" si="53"/>
        <v>10828</v>
      </c>
      <c r="J61" s="44">
        <f t="shared" si="52"/>
        <v>0.20536264006895702</v>
      </c>
    </row>
    <row r="62" spans="1:10" ht="12.75">
      <c r="A62" s="42" t="s">
        <v>15</v>
      </c>
      <c r="B62" s="118">
        <f t="shared" si="47"/>
        <v>904.25</v>
      </c>
      <c r="C62" s="36">
        <f>'Población Badajoz'!E20</f>
        <v>4310</v>
      </c>
      <c r="D62" s="44">
        <f t="shared" si="48"/>
        <v>0.20980278422273782</v>
      </c>
      <c r="E62" s="118">
        <f t="shared" si="49"/>
        <v>971.4166666666666</v>
      </c>
      <c r="F62" s="36">
        <f>'Población Badajoz'!F20</f>
        <v>4650</v>
      </c>
      <c r="G62" s="44">
        <f t="shared" si="50"/>
        <v>0.20890681003584227</v>
      </c>
      <c r="H62" s="36">
        <f t="shared" si="51"/>
        <v>1875.6666666666665</v>
      </c>
      <c r="I62" s="36">
        <f t="shared" si="53"/>
        <v>8960</v>
      </c>
      <c r="J62" s="44">
        <f t="shared" si="52"/>
        <v>0.2093377976190476</v>
      </c>
    </row>
    <row r="63" spans="1:10" ht="12.75">
      <c r="A63" s="42" t="s">
        <v>16</v>
      </c>
      <c r="B63" s="118">
        <f t="shared" si="47"/>
        <v>470.6666666666667</v>
      </c>
      <c r="C63" s="36">
        <f>'Población Badajoz'!E21</f>
        <v>3502</v>
      </c>
      <c r="D63" s="44">
        <f t="shared" si="48"/>
        <v>0.1343993908242909</v>
      </c>
      <c r="E63" s="118">
        <f t="shared" si="49"/>
        <v>606.1666666666666</v>
      </c>
      <c r="F63" s="36">
        <f>'Población Badajoz'!F21</f>
        <v>3869</v>
      </c>
      <c r="G63" s="44">
        <f t="shared" si="50"/>
        <v>0.1566726975101232</v>
      </c>
      <c r="H63" s="36">
        <f t="shared" si="51"/>
        <v>1076.8333333333333</v>
      </c>
      <c r="I63" s="36">
        <f t="shared" si="53"/>
        <v>7371</v>
      </c>
      <c r="J63" s="44">
        <f t="shared" si="52"/>
        <v>0.14609053497942387</v>
      </c>
    </row>
    <row r="64" spans="1:10" ht="12.75">
      <c r="A64" s="42" t="s">
        <v>3</v>
      </c>
      <c r="B64" s="118">
        <f t="shared" si="47"/>
        <v>8969.416666666666</v>
      </c>
      <c r="C64" s="36">
        <f>SUM(C54:C63)</f>
        <v>50705</v>
      </c>
      <c r="D64" s="44">
        <f t="shared" si="48"/>
        <v>0.1768941261545541</v>
      </c>
      <c r="E64" s="118">
        <f t="shared" si="49"/>
        <v>10491.833333333334</v>
      </c>
      <c r="F64" s="36">
        <f>SUM(F54:F63)</f>
        <v>51579</v>
      </c>
      <c r="G64" s="44">
        <f t="shared" si="50"/>
        <v>0.20341288767392415</v>
      </c>
      <c r="H64" s="36">
        <f t="shared" si="51"/>
        <v>19461.25</v>
      </c>
      <c r="I64" s="36">
        <f t="shared" si="53"/>
        <v>102284</v>
      </c>
      <c r="J64" s="44">
        <f t="shared" si="52"/>
        <v>0.19026680614758906</v>
      </c>
    </row>
    <row r="70" spans="1:16" ht="12.75">
      <c r="A70" s="72"/>
      <c r="B70" s="143">
        <v>2010</v>
      </c>
      <c r="C70" s="143"/>
      <c r="D70" s="143"/>
      <c r="E70" s="143">
        <v>2011</v>
      </c>
      <c r="F70" s="143"/>
      <c r="G70" s="143"/>
      <c r="H70" s="143">
        <v>2012</v>
      </c>
      <c r="I70" s="143"/>
      <c r="J70" s="143"/>
      <c r="K70" s="143">
        <v>2013</v>
      </c>
      <c r="L70" s="143"/>
      <c r="M70" s="143"/>
      <c r="N70" s="143">
        <v>2014</v>
      </c>
      <c r="O70" s="143"/>
      <c r="P70" s="143"/>
    </row>
    <row r="71" spans="1:16" ht="12.75">
      <c r="A71" s="72"/>
      <c r="B71" s="72" t="s">
        <v>44</v>
      </c>
      <c r="C71" s="72" t="s">
        <v>2</v>
      </c>
      <c r="D71" s="72" t="s">
        <v>3</v>
      </c>
      <c r="E71" s="72" t="s">
        <v>44</v>
      </c>
      <c r="F71" s="72" t="s">
        <v>2</v>
      </c>
      <c r="G71" s="72" t="s">
        <v>3</v>
      </c>
      <c r="H71" s="72" t="s">
        <v>44</v>
      </c>
      <c r="I71" s="72" t="s">
        <v>2</v>
      </c>
      <c r="J71" s="72" t="s">
        <v>3</v>
      </c>
      <c r="K71" s="72" t="s">
        <v>44</v>
      </c>
      <c r="L71" s="72" t="s">
        <v>2</v>
      </c>
      <c r="M71" s="72" t="s">
        <v>3</v>
      </c>
      <c r="N71" s="72" t="s">
        <v>44</v>
      </c>
      <c r="O71" s="72" t="s">
        <v>2</v>
      </c>
      <c r="P71" s="72" t="s">
        <v>3</v>
      </c>
    </row>
    <row r="72" spans="1:16" ht="12.75">
      <c r="A72" s="72" t="s">
        <v>72</v>
      </c>
      <c r="B72" s="76">
        <v>7310</v>
      </c>
      <c r="C72" s="76">
        <v>8985</v>
      </c>
      <c r="D72" s="76">
        <v>16295</v>
      </c>
      <c r="E72" s="76">
        <v>7760</v>
      </c>
      <c r="F72" s="76">
        <v>9424</v>
      </c>
      <c r="G72" s="76">
        <v>17184</v>
      </c>
      <c r="H72" s="76">
        <v>8937</v>
      </c>
      <c r="I72" s="76">
        <v>10576</v>
      </c>
      <c r="J72" s="76">
        <v>19513</v>
      </c>
      <c r="K72" s="129">
        <v>9739</v>
      </c>
      <c r="L72" s="129">
        <v>10917</v>
      </c>
      <c r="M72" s="129">
        <v>20656</v>
      </c>
      <c r="N72" s="129">
        <v>9717</v>
      </c>
      <c r="O72" s="129">
        <v>11110</v>
      </c>
      <c r="P72" s="129">
        <v>20827</v>
      </c>
    </row>
    <row r="73" spans="1:16" ht="12.75">
      <c r="A73" s="72" t="s">
        <v>73</v>
      </c>
      <c r="B73" s="76">
        <v>7515</v>
      </c>
      <c r="C73" s="76">
        <v>9189</v>
      </c>
      <c r="D73" s="76">
        <v>16704</v>
      </c>
      <c r="E73" s="76">
        <v>7790</v>
      </c>
      <c r="F73" s="76">
        <v>9554</v>
      </c>
      <c r="G73" s="76">
        <v>17344</v>
      </c>
      <c r="H73" s="76">
        <v>8928</v>
      </c>
      <c r="I73" s="76">
        <v>10549</v>
      </c>
      <c r="J73" s="76">
        <v>19477</v>
      </c>
      <c r="K73" s="76">
        <v>9800</v>
      </c>
      <c r="L73" s="129">
        <v>10979</v>
      </c>
      <c r="M73" s="129">
        <v>20779</v>
      </c>
      <c r="N73" s="76">
        <v>9659</v>
      </c>
      <c r="O73" s="129">
        <v>10998</v>
      </c>
      <c r="P73" s="129">
        <v>20657</v>
      </c>
    </row>
    <row r="74" spans="1:16" ht="12.75">
      <c r="A74" s="72" t="s">
        <v>74</v>
      </c>
      <c r="B74" s="76">
        <v>7552</v>
      </c>
      <c r="C74" s="76">
        <v>9213</v>
      </c>
      <c r="D74" s="76">
        <v>16765</v>
      </c>
      <c r="E74" s="76">
        <v>7885</v>
      </c>
      <c r="F74" s="76">
        <v>9749</v>
      </c>
      <c r="G74" s="76">
        <v>17634</v>
      </c>
      <c r="H74" s="76">
        <v>8980</v>
      </c>
      <c r="I74" s="76">
        <v>10687</v>
      </c>
      <c r="J74" s="76">
        <v>19667</v>
      </c>
      <c r="K74" s="129">
        <v>9831</v>
      </c>
      <c r="L74" s="129">
        <v>10983</v>
      </c>
      <c r="M74" s="129">
        <v>20814</v>
      </c>
      <c r="N74" s="129">
        <v>9484</v>
      </c>
      <c r="O74" s="129">
        <v>11004</v>
      </c>
      <c r="P74" s="129">
        <v>20488</v>
      </c>
    </row>
    <row r="75" spans="1:16" ht="12.75">
      <c r="A75" s="72" t="s">
        <v>75</v>
      </c>
      <c r="B75" s="76">
        <v>7383</v>
      </c>
      <c r="C75" s="76">
        <v>9265</v>
      </c>
      <c r="D75" s="76">
        <v>16648</v>
      </c>
      <c r="E75" s="76">
        <v>7917</v>
      </c>
      <c r="F75" s="76">
        <v>9693</v>
      </c>
      <c r="G75" s="76">
        <v>17610</v>
      </c>
      <c r="H75" s="76">
        <v>9047</v>
      </c>
      <c r="I75" s="76">
        <v>10746</v>
      </c>
      <c r="J75" s="76">
        <v>19793</v>
      </c>
      <c r="K75" s="129">
        <v>9565</v>
      </c>
      <c r="L75" s="129">
        <v>10942</v>
      </c>
      <c r="M75" s="129">
        <v>20507</v>
      </c>
      <c r="N75" s="129">
        <v>9096</v>
      </c>
      <c r="O75" s="129">
        <v>10616</v>
      </c>
      <c r="P75" s="129">
        <v>19712</v>
      </c>
    </row>
    <row r="76" spans="1:16" ht="12.75">
      <c r="A76" s="72" t="s">
        <v>76</v>
      </c>
      <c r="B76" s="76">
        <v>7182</v>
      </c>
      <c r="C76" s="76">
        <v>9163</v>
      </c>
      <c r="D76" s="76">
        <v>16345</v>
      </c>
      <c r="E76" s="76">
        <v>7659</v>
      </c>
      <c r="F76" s="76">
        <v>9479</v>
      </c>
      <c r="G76" s="76">
        <v>17138</v>
      </c>
      <c r="H76" s="76">
        <v>9119</v>
      </c>
      <c r="I76" s="76">
        <v>10901</v>
      </c>
      <c r="J76" s="76">
        <v>20020</v>
      </c>
      <c r="K76" s="129">
        <v>9453</v>
      </c>
      <c r="L76" s="129">
        <v>10920</v>
      </c>
      <c r="M76" s="129">
        <v>20373</v>
      </c>
      <c r="N76" s="129">
        <v>8825</v>
      </c>
      <c r="O76" s="129">
        <v>10358</v>
      </c>
      <c r="P76" s="129">
        <v>19183</v>
      </c>
    </row>
    <row r="77" spans="1:16" ht="12.75">
      <c r="A77" s="72" t="s">
        <v>77</v>
      </c>
      <c r="B77" s="76">
        <v>7072</v>
      </c>
      <c r="C77" s="76">
        <v>9040</v>
      </c>
      <c r="D77" s="76">
        <v>16112</v>
      </c>
      <c r="E77" s="76">
        <v>7506</v>
      </c>
      <c r="F77" s="76">
        <v>9505</v>
      </c>
      <c r="G77" s="76">
        <v>17011</v>
      </c>
      <c r="H77" s="76">
        <v>8719</v>
      </c>
      <c r="I77" s="76">
        <v>10612</v>
      </c>
      <c r="J77" s="76">
        <v>19331</v>
      </c>
      <c r="K77" s="129">
        <v>9155</v>
      </c>
      <c r="L77" s="129">
        <v>10728</v>
      </c>
      <c r="M77" s="129">
        <v>19883</v>
      </c>
      <c r="N77" s="129">
        <v>8528</v>
      </c>
      <c r="O77" s="129">
        <v>10115</v>
      </c>
      <c r="P77" s="129">
        <v>18643</v>
      </c>
    </row>
    <row r="78" spans="1:16" ht="12.75">
      <c r="A78" s="72" t="s">
        <v>78</v>
      </c>
      <c r="B78" s="76">
        <v>6976</v>
      </c>
      <c r="C78" s="76">
        <v>8636</v>
      </c>
      <c r="D78" s="76">
        <v>15612</v>
      </c>
      <c r="E78" s="76">
        <v>7404</v>
      </c>
      <c r="F78" s="76">
        <v>9158</v>
      </c>
      <c r="G78" s="76">
        <v>16562</v>
      </c>
      <c r="H78" s="76">
        <v>8587</v>
      </c>
      <c r="I78" s="76">
        <v>10327</v>
      </c>
      <c r="J78" s="76">
        <v>18914</v>
      </c>
      <c r="K78" s="129">
        <v>9172</v>
      </c>
      <c r="L78" s="129">
        <v>10514</v>
      </c>
      <c r="M78" s="129">
        <v>19686</v>
      </c>
      <c r="N78" s="129">
        <v>8516</v>
      </c>
      <c r="O78" s="129">
        <v>9920</v>
      </c>
      <c r="P78" s="129">
        <v>18436</v>
      </c>
    </row>
    <row r="79" spans="1:16" ht="12.75">
      <c r="A79" s="72" t="s">
        <v>79</v>
      </c>
      <c r="B79" s="76">
        <v>7183</v>
      </c>
      <c r="C79" s="76">
        <v>8820</v>
      </c>
      <c r="D79" s="76">
        <v>16003</v>
      </c>
      <c r="E79" s="76">
        <v>7490</v>
      </c>
      <c r="F79" s="76">
        <v>9299</v>
      </c>
      <c r="G79" s="76">
        <v>16789</v>
      </c>
      <c r="H79" s="76">
        <v>8466</v>
      </c>
      <c r="I79" s="76">
        <v>10162</v>
      </c>
      <c r="J79" s="76">
        <v>18628</v>
      </c>
      <c r="K79" s="129">
        <v>9305</v>
      </c>
      <c r="L79" s="129">
        <v>10650</v>
      </c>
      <c r="M79" s="129">
        <v>19955</v>
      </c>
      <c r="N79" s="129">
        <v>8553</v>
      </c>
      <c r="O79" s="129">
        <v>10007</v>
      </c>
      <c r="P79" s="129">
        <v>18560</v>
      </c>
    </row>
    <row r="80" spans="1:16" ht="12.75">
      <c r="A80" s="72" t="s">
        <v>80</v>
      </c>
      <c r="B80" s="76">
        <v>7543</v>
      </c>
      <c r="C80" s="76">
        <v>9294</v>
      </c>
      <c r="D80" s="76">
        <v>16837</v>
      </c>
      <c r="E80" s="76">
        <v>7755</v>
      </c>
      <c r="F80" s="76">
        <v>9780</v>
      </c>
      <c r="G80" s="76">
        <v>17535</v>
      </c>
      <c r="H80" s="76">
        <v>8932</v>
      </c>
      <c r="I80" s="76">
        <v>10474</v>
      </c>
      <c r="J80" s="76">
        <v>19406</v>
      </c>
      <c r="K80" s="129">
        <v>9354</v>
      </c>
      <c r="L80" s="129">
        <v>11006</v>
      </c>
      <c r="M80" s="129">
        <v>20360</v>
      </c>
      <c r="N80" s="129">
        <v>8741</v>
      </c>
      <c r="O80" s="129">
        <v>10442</v>
      </c>
      <c r="P80" s="129">
        <v>19183</v>
      </c>
    </row>
    <row r="81" spans="1:16" ht="12.75">
      <c r="A81" s="72" t="s">
        <v>84</v>
      </c>
      <c r="B81" s="76">
        <v>7817</v>
      </c>
      <c r="C81" s="76">
        <v>9680</v>
      </c>
      <c r="D81" s="76">
        <v>17497</v>
      </c>
      <c r="E81" s="76">
        <v>8227</v>
      </c>
      <c r="F81" s="76">
        <v>10236</v>
      </c>
      <c r="G81" s="76">
        <v>18463</v>
      </c>
      <c r="H81" s="76">
        <v>9400</v>
      </c>
      <c r="I81" s="76">
        <v>10734</v>
      </c>
      <c r="J81" s="76">
        <v>20134</v>
      </c>
      <c r="K81" s="76">
        <v>9569</v>
      </c>
      <c r="L81" s="76">
        <v>11154</v>
      </c>
      <c r="M81" s="129">
        <v>20723</v>
      </c>
      <c r="N81" s="76">
        <v>8883</v>
      </c>
      <c r="O81" s="76">
        <v>10633</v>
      </c>
      <c r="P81" s="129">
        <v>19516</v>
      </c>
    </row>
    <row r="82" spans="1:16" ht="12.75">
      <c r="A82" s="72" t="s">
        <v>82</v>
      </c>
      <c r="B82" s="76">
        <v>7553</v>
      </c>
      <c r="C82" s="76">
        <v>9352</v>
      </c>
      <c r="D82" s="76">
        <v>16905</v>
      </c>
      <c r="E82" s="76">
        <v>8493</v>
      </c>
      <c r="F82" s="76">
        <v>10353</v>
      </c>
      <c r="G82" s="76">
        <v>18846</v>
      </c>
      <c r="H82" s="76">
        <v>9251</v>
      </c>
      <c r="I82" s="76">
        <v>10576</v>
      </c>
      <c r="J82" s="76">
        <v>19827</v>
      </c>
      <c r="K82" s="76">
        <v>9474</v>
      </c>
      <c r="L82" s="76">
        <v>10888</v>
      </c>
      <c r="M82" s="129">
        <v>20362</v>
      </c>
      <c r="N82" s="76">
        <v>8834</v>
      </c>
      <c r="O82" s="76">
        <v>10460</v>
      </c>
      <c r="P82" s="129">
        <v>19294</v>
      </c>
    </row>
    <row r="83" spans="1:16" ht="12.75">
      <c r="A83" s="72" t="s">
        <v>83</v>
      </c>
      <c r="B83" s="76">
        <v>7531</v>
      </c>
      <c r="C83" s="76">
        <v>8886</v>
      </c>
      <c r="D83" s="76">
        <v>16417</v>
      </c>
      <c r="E83" s="76">
        <v>8473</v>
      </c>
      <c r="F83" s="76">
        <v>9978</v>
      </c>
      <c r="G83" s="76">
        <v>18451</v>
      </c>
      <c r="H83" s="76">
        <v>9117</v>
      </c>
      <c r="I83" s="76">
        <v>10128</v>
      </c>
      <c r="J83" s="76">
        <v>19245</v>
      </c>
      <c r="K83" s="76">
        <v>9342</v>
      </c>
      <c r="L83" s="76">
        <v>10542</v>
      </c>
      <c r="M83" s="129">
        <v>19884</v>
      </c>
      <c r="N83" s="76">
        <v>8797</v>
      </c>
      <c r="O83" s="76">
        <v>10239</v>
      </c>
      <c r="P83" s="129">
        <v>19036</v>
      </c>
    </row>
    <row r="84" spans="4:16" ht="12.75">
      <c r="D84" s="76">
        <f>SUM(D72:D83)</f>
        <v>198140</v>
      </c>
      <c r="G84" s="76">
        <f>SUM(G72:G83)</f>
        <v>210567</v>
      </c>
      <c r="J84" s="76">
        <f>SUM(J72:J83)</f>
        <v>233955</v>
      </c>
      <c r="K84" s="72"/>
      <c r="L84" s="72"/>
      <c r="M84" s="129">
        <v>243982</v>
      </c>
      <c r="P84" s="129">
        <v>233535</v>
      </c>
    </row>
    <row r="85" spans="4:16" ht="12.75">
      <c r="D85" s="130">
        <f>D84/12</f>
        <v>16511.666666666668</v>
      </c>
      <c r="G85" s="130">
        <f>G84/12</f>
        <v>17547.25</v>
      </c>
      <c r="J85" s="130">
        <f>J84/12</f>
        <v>19496.25</v>
      </c>
      <c r="K85" s="72"/>
      <c r="L85" s="72"/>
      <c r="M85" s="130">
        <v>20331.833333333332</v>
      </c>
      <c r="P85" s="130">
        <v>19461.25</v>
      </c>
    </row>
    <row r="87" spans="5:14" ht="12.75">
      <c r="E87" s="130">
        <f>D85-G85</f>
        <v>-1035.5833333333321</v>
      </c>
      <c r="H87" s="130">
        <f>G85-J85</f>
        <v>-1949</v>
      </c>
      <c r="K87" s="130">
        <v>-835.5833333333321</v>
      </c>
      <c r="N87" s="130">
        <f>J85-P85</f>
        <v>35</v>
      </c>
    </row>
  </sheetData>
  <sheetProtection/>
  <mergeCells count="49">
    <mergeCell ref="N70:P70"/>
    <mergeCell ref="A3:J4"/>
    <mergeCell ref="B8:D8"/>
    <mergeCell ref="E8:G8"/>
    <mergeCell ref="B7:G7"/>
    <mergeCell ref="H7:M7"/>
    <mergeCell ref="H8:J8"/>
    <mergeCell ref="A7:A9"/>
    <mergeCell ref="N7:S7"/>
    <mergeCell ref="N8:P8"/>
    <mergeCell ref="Q8:S8"/>
    <mergeCell ref="T7:Y7"/>
    <mergeCell ref="T8:V8"/>
    <mergeCell ref="W8:Y8"/>
    <mergeCell ref="AO8:AQ8"/>
    <mergeCell ref="AR7:AW7"/>
    <mergeCell ref="AR8:AT8"/>
    <mergeCell ref="AU8:AW8"/>
    <mergeCell ref="BD8:BF8"/>
    <mergeCell ref="K8:M8"/>
    <mergeCell ref="Z8:AB8"/>
    <mergeCell ref="AC8:AE8"/>
    <mergeCell ref="AF7:AK7"/>
    <mergeCell ref="AF8:AH8"/>
    <mergeCell ref="AI8:AK8"/>
    <mergeCell ref="BP7:BU7"/>
    <mergeCell ref="BP8:BR8"/>
    <mergeCell ref="BS8:BU8"/>
    <mergeCell ref="AL7:AQ7"/>
    <mergeCell ref="AL8:AN8"/>
    <mergeCell ref="D43:I45"/>
    <mergeCell ref="BG8:BI8"/>
    <mergeCell ref="BJ7:BO7"/>
    <mergeCell ref="BJ8:BL8"/>
    <mergeCell ref="BM8:BO8"/>
    <mergeCell ref="AX7:BC7"/>
    <mergeCell ref="AX8:AZ8"/>
    <mergeCell ref="BA8:BC8"/>
    <mergeCell ref="BD7:BI7"/>
    <mergeCell ref="Z7:AE7"/>
    <mergeCell ref="K70:M70"/>
    <mergeCell ref="A51:A53"/>
    <mergeCell ref="B52:D52"/>
    <mergeCell ref="E52:G52"/>
    <mergeCell ref="H52:J52"/>
    <mergeCell ref="B51:J51"/>
    <mergeCell ref="B70:D70"/>
    <mergeCell ref="E70:G70"/>
    <mergeCell ref="H70:J70"/>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U100"/>
  <sheetViews>
    <sheetView zoomScalePageLayoutView="0" workbookViewId="0" topLeftCell="A1">
      <selection activeCell="A1" sqref="A1"/>
    </sheetView>
  </sheetViews>
  <sheetFormatPr defaultColWidth="13.57421875" defaultRowHeight="15"/>
  <cols>
    <col min="1" max="1" width="13.00390625" style="24" customWidth="1"/>
    <col min="2" max="2" width="17.7109375" style="24" bestFit="1" customWidth="1"/>
    <col min="3" max="3" width="13.57421875" style="24" customWidth="1"/>
    <col min="4" max="4" width="15.8515625" style="24" customWidth="1"/>
    <col min="5" max="16384" width="13.57421875" style="24" customWidth="1"/>
  </cols>
  <sheetData>
    <row r="1" ht="15.75">
      <c r="A1" s="102" t="s">
        <v>112</v>
      </c>
    </row>
    <row r="2" s="33" customFormat="1" ht="15.75">
      <c r="A2" s="34"/>
    </row>
    <row r="3" spans="1:8" s="25" customFormat="1" ht="16.5" customHeight="1">
      <c r="A3" s="140" t="s">
        <v>131</v>
      </c>
      <c r="B3" s="140"/>
      <c r="C3" s="140"/>
      <c r="D3" s="140"/>
      <c r="E3" s="140"/>
      <c r="F3" s="140"/>
      <c r="G3" s="140"/>
      <c r="H3" s="140"/>
    </row>
    <row r="4" spans="1:8" ht="12.75">
      <c r="A4" s="140"/>
      <c r="B4" s="140"/>
      <c r="C4" s="140"/>
      <c r="D4" s="140"/>
      <c r="E4" s="140"/>
      <c r="F4" s="140"/>
      <c r="G4" s="140"/>
      <c r="H4" s="140"/>
    </row>
    <row r="5" spans="1:8" s="33" customFormat="1" ht="15">
      <c r="A5" s="66"/>
      <c r="B5" s="66"/>
      <c r="C5" s="66"/>
      <c r="D5" s="66"/>
      <c r="E5" s="66"/>
      <c r="F5" s="66"/>
      <c r="G5" s="66"/>
      <c r="H5" s="66"/>
    </row>
    <row r="7" spans="1:73" ht="12.75">
      <c r="A7" s="144" t="s">
        <v>105</v>
      </c>
      <c r="B7" s="147" t="s">
        <v>22</v>
      </c>
      <c r="C7" s="147"/>
      <c r="D7" s="147"/>
      <c r="E7" s="147"/>
      <c r="F7" s="147"/>
      <c r="G7" s="147"/>
      <c r="H7" s="147" t="s">
        <v>40</v>
      </c>
      <c r="I7" s="147"/>
      <c r="J7" s="147"/>
      <c r="K7" s="147"/>
      <c r="L7" s="147"/>
      <c r="M7" s="147"/>
      <c r="N7" s="147" t="s">
        <v>39</v>
      </c>
      <c r="O7" s="147"/>
      <c r="P7" s="147"/>
      <c r="Q7" s="147"/>
      <c r="R7" s="147"/>
      <c r="S7" s="147"/>
      <c r="T7" s="147" t="s">
        <v>38</v>
      </c>
      <c r="U7" s="147"/>
      <c r="V7" s="147"/>
      <c r="W7" s="147"/>
      <c r="X7" s="147"/>
      <c r="Y7" s="147"/>
      <c r="Z7" s="147" t="s">
        <v>37</v>
      </c>
      <c r="AA7" s="147"/>
      <c r="AB7" s="147"/>
      <c r="AC7" s="147"/>
      <c r="AD7" s="147"/>
      <c r="AE7" s="147"/>
      <c r="AF7" s="147" t="s">
        <v>36</v>
      </c>
      <c r="AG7" s="147"/>
      <c r="AH7" s="147"/>
      <c r="AI7" s="147"/>
      <c r="AJ7" s="147"/>
      <c r="AK7" s="147"/>
      <c r="AL7" s="147" t="s">
        <v>35</v>
      </c>
      <c r="AM7" s="147"/>
      <c r="AN7" s="147"/>
      <c r="AO7" s="147"/>
      <c r="AP7" s="147"/>
      <c r="AQ7" s="147"/>
      <c r="AR7" s="147" t="s">
        <v>34</v>
      </c>
      <c r="AS7" s="147"/>
      <c r="AT7" s="147"/>
      <c r="AU7" s="147"/>
      <c r="AV7" s="147"/>
      <c r="AW7" s="147"/>
      <c r="AX7" s="147" t="s">
        <v>33</v>
      </c>
      <c r="AY7" s="147"/>
      <c r="AZ7" s="147"/>
      <c r="BA7" s="147"/>
      <c r="BB7" s="147"/>
      <c r="BC7" s="147"/>
      <c r="BD7" s="147" t="s">
        <v>32</v>
      </c>
      <c r="BE7" s="147"/>
      <c r="BF7" s="147"/>
      <c r="BG7" s="147"/>
      <c r="BH7" s="147"/>
      <c r="BI7" s="147"/>
      <c r="BJ7" s="147" t="s">
        <v>31</v>
      </c>
      <c r="BK7" s="147"/>
      <c r="BL7" s="147"/>
      <c r="BM7" s="147"/>
      <c r="BN7" s="147"/>
      <c r="BO7" s="147"/>
      <c r="BP7" s="147" t="s">
        <v>30</v>
      </c>
      <c r="BQ7" s="147"/>
      <c r="BR7" s="147"/>
      <c r="BS7" s="147"/>
      <c r="BT7" s="147"/>
      <c r="BU7" s="147"/>
    </row>
    <row r="8" spans="1:73" ht="12.75">
      <c r="A8" s="145"/>
      <c r="B8" s="147" t="s">
        <v>26</v>
      </c>
      <c r="C8" s="147"/>
      <c r="D8" s="147" t="s">
        <v>27</v>
      </c>
      <c r="E8" s="147"/>
      <c r="F8" s="147" t="s">
        <v>3</v>
      </c>
      <c r="G8" s="147"/>
      <c r="H8" s="147" t="s">
        <v>26</v>
      </c>
      <c r="I8" s="147"/>
      <c r="J8" s="147" t="s">
        <v>27</v>
      </c>
      <c r="K8" s="147"/>
      <c r="L8" s="147" t="s">
        <v>3</v>
      </c>
      <c r="M8" s="147"/>
      <c r="N8" s="147" t="s">
        <v>26</v>
      </c>
      <c r="O8" s="147"/>
      <c r="P8" s="147" t="s">
        <v>27</v>
      </c>
      <c r="Q8" s="147"/>
      <c r="R8" s="147" t="s">
        <v>3</v>
      </c>
      <c r="S8" s="147"/>
      <c r="T8" s="147" t="s">
        <v>26</v>
      </c>
      <c r="U8" s="147"/>
      <c r="V8" s="147" t="s">
        <v>27</v>
      </c>
      <c r="W8" s="147"/>
      <c r="X8" s="147" t="s">
        <v>3</v>
      </c>
      <c r="Y8" s="147"/>
      <c r="Z8" s="147" t="s">
        <v>26</v>
      </c>
      <c r="AA8" s="147"/>
      <c r="AB8" s="147" t="s">
        <v>27</v>
      </c>
      <c r="AC8" s="147"/>
      <c r="AD8" s="147" t="s">
        <v>3</v>
      </c>
      <c r="AE8" s="147"/>
      <c r="AF8" s="147" t="s">
        <v>26</v>
      </c>
      <c r="AG8" s="147"/>
      <c r="AH8" s="147" t="s">
        <v>27</v>
      </c>
      <c r="AI8" s="147"/>
      <c r="AJ8" s="147" t="s">
        <v>3</v>
      </c>
      <c r="AK8" s="147"/>
      <c r="AL8" s="147" t="s">
        <v>26</v>
      </c>
      <c r="AM8" s="147"/>
      <c r="AN8" s="147" t="s">
        <v>27</v>
      </c>
      <c r="AO8" s="147"/>
      <c r="AP8" s="147" t="s">
        <v>3</v>
      </c>
      <c r="AQ8" s="147"/>
      <c r="AR8" s="147" t="s">
        <v>26</v>
      </c>
      <c r="AS8" s="147"/>
      <c r="AT8" s="147" t="s">
        <v>27</v>
      </c>
      <c r="AU8" s="147"/>
      <c r="AV8" s="147" t="s">
        <v>3</v>
      </c>
      <c r="AW8" s="147"/>
      <c r="AX8" s="147" t="s">
        <v>26</v>
      </c>
      <c r="AY8" s="147"/>
      <c r="AZ8" s="147" t="s">
        <v>27</v>
      </c>
      <c r="BA8" s="147"/>
      <c r="BB8" s="147" t="s">
        <v>3</v>
      </c>
      <c r="BC8" s="147"/>
      <c r="BD8" s="147" t="s">
        <v>26</v>
      </c>
      <c r="BE8" s="147"/>
      <c r="BF8" s="147" t="s">
        <v>27</v>
      </c>
      <c r="BG8" s="147"/>
      <c r="BH8" s="147" t="s">
        <v>3</v>
      </c>
      <c r="BI8" s="147"/>
      <c r="BJ8" s="147" t="s">
        <v>26</v>
      </c>
      <c r="BK8" s="147"/>
      <c r="BL8" s="147" t="s">
        <v>27</v>
      </c>
      <c r="BM8" s="147"/>
      <c r="BN8" s="147" t="s">
        <v>3</v>
      </c>
      <c r="BO8" s="147"/>
      <c r="BP8" s="147" t="s">
        <v>26</v>
      </c>
      <c r="BQ8" s="147"/>
      <c r="BR8" s="147" t="s">
        <v>27</v>
      </c>
      <c r="BS8" s="147"/>
      <c r="BT8" s="147" t="s">
        <v>3</v>
      </c>
      <c r="BU8" s="147"/>
    </row>
    <row r="9" spans="1:73" ht="25.5">
      <c r="A9" s="146"/>
      <c r="B9" s="40" t="s">
        <v>23</v>
      </c>
      <c r="C9" s="39" t="s">
        <v>41</v>
      </c>
      <c r="D9" s="40" t="s">
        <v>28</v>
      </c>
      <c r="E9" s="39" t="s">
        <v>41</v>
      </c>
      <c r="F9" s="39" t="s">
        <v>42</v>
      </c>
      <c r="G9" s="39" t="s">
        <v>43</v>
      </c>
      <c r="H9" s="40" t="s">
        <v>23</v>
      </c>
      <c r="I9" s="39" t="s">
        <v>41</v>
      </c>
      <c r="J9" s="40" t="s">
        <v>28</v>
      </c>
      <c r="K9" s="39" t="s">
        <v>41</v>
      </c>
      <c r="L9" s="39" t="s">
        <v>42</v>
      </c>
      <c r="M9" s="39" t="s">
        <v>43</v>
      </c>
      <c r="N9" s="40" t="s">
        <v>23</v>
      </c>
      <c r="O9" s="39" t="s">
        <v>41</v>
      </c>
      <c r="P9" s="40" t="s">
        <v>28</v>
      </c>
      <c r="Q9" s="39" t="s">
        <v>41</v>
      </c>
      <c r="R9" s="39" t="s">
        <v>42</v>
      </c>
      <c r="S9" s="39" t="s">
        <v>43</v>
      </c>
      <c r="T9" s="40" t="s">
        <v>23</v>
      </c>
      <c r="U9" s="39" t="s">
        <v>41</v>
      </c>
      <c r="V9" s="40" t="s">
        <v>28</v>
      </c>
      <c r="W9" s="39" t="s">
        <v>41</v>
      </c>
      <c r="X9" s="39" t="s">
        <v>42</v>
      </c>
      <c r="Y9" s="39" t="s">
        <v>43</v>
      </c>
      <c r="Z9" s="40" t="s">
        <v>23</v>
      </c>
      <c r="AA9" s="39" t="s">
        <v>41</v>
      </c>
      <c r="AB9" s="40" t="s">
        <v>28</v>
      </c>
      <c r="AC9" s="39" t="s">
        <v>41</v>
      </c>
      <c r="AD9" s="39" t="s">
        <v>42</v>
      </c>
      <c r="AE9" s="39" t="s">
        <v>43</v>
      </c>
      <c r="AF9" s="40" t="s">
        <v>23</v>
      </c>
      <c r="AG9" s="39" t="s">
        <v>41</v>
      </c>
      <c r="AH9" s="40" t="s">
        <v>28</v>
      </c>
      <c r="AI9" s="39" t="s">
        <v>41</v>
      </c>
      <c r="AJ9" s="39" t="s">
        <v>42</v>
      </c>
      <c r="AK9" s="39" t="s">
        <v>43</v>
      </c>
      <c r="AL9" s="40" t="s">
        <v>23</v>
      </c>
      <c r="AM9" s="39" t="s">
        <v>41</v>
      </c>
      <c r="AN9" s="40" t="s">
        <v>28</v>
      </c>
      <c r="AO9" s="39" t="s">
        <v>41</v>
      </c>
      <c r="AP9" s="39" t="s">
        <v>42</v>
      </c>
      <c r="AQ9" s="39" t="s">
        <v>43</v>
      </c>
      <c r="AR9" s="40" t="s">
        <v>23</v>
      </c>
      <c r="AS9" s="39" t="s">
        <v>41</v>
      </c>
      <c r="AT9" s="40" t="s">
        <v>28</v>
      </c>
      <c r="AU9" s="39" t="s">
        <v>41</v>
      </c>
      <c r="AV9" s="39" t="s">
        <v>42</v>
      </c>
      <c r="AW9" s="49" t="s">
        <v>43</v>
      </c>
      <c r="AX9" s="40" t="s">
        <v>23</v>
      </c>
      <c r="AY9" s="39" t="s">
        <v>41</v>
      </c>
      <c r="AZ9" s="40" t="s">
        <v>28</v>
      </c>
      <c r="BA9" s="39" t="s">
        <v>41</v>
      </c>
      <c r="BB9" s="39" t="s">
        <v>42</v>
      </c>
      <c r="BC9" s="39" t="s">
        <v>43</v>
      </c>
      <c r="BD9" s="40" t="s">
        <v>23</v>
      </c>
      <c r="BE9" s="39" t="s">
        <v>41</v>
      </c>
      <c r="BF9" s="40" t="s">
        <v>28</v>
      </c>
      <c r="BG9" s="39" t="s">
        <v>41</v>
      </c>
      <c r="BH9" s="39" t="s">
        <v>42</v>
      </c>
      <c r="BI9" s="39" t="s">
        <v>43</v>
      </c>
      <c r="BJ9" s="40" t="s">
        <v>23</v>
      </c>
      <c r="BK9" s="39" t="s">
        <v>41</v>
      </c>
      <c r="BL9" s="40" t="s">
        <v>28</v>
      </c>
      <c r="BM9" s="39" t="s">
        <v>41</v>
      </c>
      <c r="BN9" s="39" t="s">
        <v>42</v>
      </c>
      <c r="BO9" s="39" t="s">
        <v>43</v>
      </c>
      <c r="BP9" s="40" t="s">
        <v>23</v>
      </c>
      <c r="BQ9" s="39" t="s">
        <v>41</v>
      </c>
      <c r="BR9" s="40" t="s">
        <v>28</v>
      </c>
      <c r="BS9" s="39" t="s">
        <v>41</v>
      </c>
      <c r="BT9" s="39" t="s">
        <v>42</v>
      </c>
      <c r="BU9" s="39" t="s">
        <v>43</v>
      </c>
    </row>
    <row r="10" spans="1:73" ht="12.75">
      <c r="A10" s="42" t="s">
        <v>7</v>
      </c>
      <c r="B10" s="131">
        <f>'PEEA-Desempleo'!B10</f>
        <v>227</v>
      </c>
      <c r="C10" s="44">
        <f>B10/F10</f>
        <v>0.490280777537797</v>
      </c>
      <c r="D10" s="131">
        <f>'PEEA-Desempleo'!E10</f>
        <v>236</v>
      </c>
      <c r="E10" s="44">
        <f>D10/F10</f>
        <v>0.509719222462203</v>
      </c>
      <c r="F10" s="36">
        <f>B10+D10</f>
        <v>463</v>
      </c>
      <c r="G10" s="44">
        <f>F10/$F$20</f>
        <v>0.022230758150477745</v>
      </c>
      <c r="H10" s="97">
        <f>'PEEA-Desempleo'!H10</f>
        <v>231</v>
      </c>
      <c r="I10" s="44">
        <f>H10/L10</f>
        <v>0.5144766146993318</v>
      </c>
      <c r="J10" s="97">
        <f>'PEEA-Desempleo'!K10</f>
        <v>218</v>
      </c>
      <c r="K10" s="44">
        <f>J10/L10</f>
        <v>0.48552338530066813</v>
      </c>
      <c r="L10" s="36">
        <f>H10+J10</f>
        <v>449</v>
      </c>
      <c r="M10" s="44">
        <f>L10/$L$20</f>
        <v>0.0217359732778235</v>
      </c>
      <c r="N10" s="36">
        <f>'PEEA-Desempleo'!N10</f>
        <v>243</v>
      </c>
      <c r="O10" s="44">
        <f>N10/R10</f>
        <v>0.5214592274678111</v>
      </c>
      <c r="P10" s="36">
        <f>'PEEA-Desempleo'!Q10</f>
        <v>223</v>
      </c>
      <c r="Q10" s="44">
        <f>P10/R10</f>
        <v>0.47854077253218885</v>
      </c>
      <c r="R10" s="36">
        <f>N10+P10</f>
        <v>466</v>
      </c>
      <c r="S10" s="44">
        <f>R10/$R$20</f>
        <v>0.022745021475985942</v>
      </c>
      <c r="T10" s="36">
        <f>'PEEA-Desempleo'!T10</f>
        <v>227</v>
      </c>
      <c r="U10" s="44">
        <f>T10/X10</f>
        <v>0.5194508009153318</v>
      </c>
      <c r="V10" s="36">
        <f>'PEEA-Desempleo'!W10</f>
        <v>210</v>
      </c>
      <c r="W10" s="44">
        <f>V10/X10</f>
        <v>0.4805491990846682</v>
      </c>
      <c r="X10" s="36">
        <f>T10+V10</f>
        <v>437</v>
      </c>
      <c r="Y10" s="44">
        <f>X10/$X$20</f>
        <v>0.022169237012987012</v>
      </c>
      <c r="Z10" s="36">
        <f>'PEEA-Desempleo'!Z10</f>
        <v>230</v>
      </c>
      <c r="AA10" s="44">
        <f>Z10/AD10</f>
        <v>0.5077262693156733</v>
      </c>
      <c r="AB10" s="36">
        <f>'PEEA-Desempleo'!AC10</f>
        <v>223</v>
      </c>
      <c r="AC10" s="44">
        <f>AB10/AD10</f>
        <v>0.4922737306843267</v>
      </c>
      <c r="AD10" s="36">
        <f>Z10+AB10</f>
        <v>453</v>
      </c>
      <c r="AE10" s="44">
        <f>AD10/$AD$20</f>
        <v>0.023614658812490225</v>
      </c>
      <c r="AF10" s="118">
        <f>'PEEA-Desempleo'!AF10</f>
        <v>218</v>
      </c>
      <c r="AG10" s="44">
        <f>AF10/AJ10</f>
        <v>0.5093457943925234</v>
      </c>
      <c r="AH10" s="36">
        <f>'PEEA-Desempleo'!AI10</f>
        <v>210</v>
      </c>
      <c r="AI10" s="44">
        <f>AH10/AJ10</f>
        <v>0.49065420560747663</v>
      </c>
      <c r="AJ10" s="36">
        <f>AF10+AH10</f>
        <v>428</v>
      </c>
      <c r="AK10" s="44">
        <f>AJ10/$AJ$20</f>
        <v>0.022957678485222337</v>
      </c>
      <c r="AL10" s="36">
        <f>'PEEA-Desempleo'!AL10</f>
        <v>234</v>
      </c>
      <c r="AM10" s="44">
        <f>AL10/AP10</f>
        <v>0.5176991150442478</v>
      </c>
      <c r="AN10" s="36">
        <f>'PEEA-Desempleo'!AO10</f>
        <v>218</v>
      </c>
      <c r="AO10" s="44">
        <f>AN10/AP10</f>
        <v>0.4823008849557522</v>
      </c>
      <c r="AP10" s="36">
        <f>AL10+AN10</f>
        <v>452</v>
      </c>
      <c r="AQ10" s="44">
        <f>AP10/$AP$20</f>
        <v>0.024517248860924278</v>
      </c>
      <c r="AR10" s="36">
        <f>'PEEA-Desempleo'!AR10</f>
        <v>233</v>
      </c>
      <c r="AS10" s="44">
        <f>AR10/AV10</f>
        <v>0.5495283018867925</v>
      </c>
      <c r="AT10" s="36">
        <f>'PEEA-Desempleo'!AU10</f>
        <v>191</v>
      </c>
      <c r="AU10" s="44">
        <f>AT10/AV10</f>
        <v>0.45047169811320753</v>
      </c>
      <c r="AV10" s="36">
        <f>AR10+AT10</f>
        <v>424</v>
      </c>
      <c r="AW10" s="44">
        <f>AV10/$AV$20</f>
        <v>0.022844827586206897</v>
      </c>
      <c r="AX10" s="36">
        <f>'PEEA-Desempleo'!AX10</f>
        <v>265</v>
      </c>
      <c r="AY10" s="44">
        <f>AX10/BB10</f>
        <v>0.539714867617108</v>
      </c>
      <c r="AZ10" s="36">
        <f>'PEEA-Desempleo'!BA10</f>
        <v>226</v>
      </c>
      <c r="BA10" s="44">
        <f>AZ10/BB10</f>
        <v>0.46028513238289204</v>
      </c>
      <c r="BB10" s="36">
        <f>AX10+AZ10</f>
        <v>491</v>
      </c>
      <c r="BC10" s="44">
        <f>BB10/$BB$20</f>
        <v>0.025595579419277485</v>
      </c>
      <c r="BD10" s="36">
        <f>'PEEA-Desempleo'!BD10</f>
        <v>225</v>
      </c>
      <c r="BE10" s="44">
        <f>BD10/BH10</f>
        <v>0.5269320843091335</v>
      </c>
      <c r="BF10" s="36">
        <f>'PEEA-Desempleo'!BG10</f>
        <v>202</v>
      </c>
      <c r="BG10" s="44">
        <f>BF10/BH10</f>
        <v>0.47306791569086654</v>
      </c>
      <c r="BH10" s="36">
        <f>BD10+BF10</f>
        <v>427</v>
      </c>
      <c r="BI10" s="44">
        <f>BH10/$BH$20</f>
        <v>0.02187948350071736</v>
      </c>
      <c r="BJ10" s="36">
        <f>'PEEA-Desempleo'!BJ10</f>
        <v>237</v>
      </c>
      <c r="BK10" s="44">
        <f>BJ10/BN10</f>
        <v>0.5349887133182845</v>
      </c>
      <c r="BL10" s="112">
        <f>'PEEA-Desempleo'!BM10</f>
        <v>206</v>
      </c>
      <c r="BM10" s="44">
        <f>BL10/BN10</f>
        <v>0.4650112866817156</v>
      </c>
      <c r="BN10" s="36">
        <f>BJ10+BL10</f>
        <v>443</v>
      </c>
      <c r="BO10" s="44">
        <f>BN10/$BN$20</f>
        <v>0.02296050585674303</v>
      </c>
      <c r="BP10" s="36">
        <f>'PEEA-Desempleo'!BP10</f>
        <v>203</v>
      </c>
      <c r="BQ10" s="44">
        <f>BP10/BT10</f>
        <v>0.5087719298245614</v>
      </c>
      <c r="BR10" s="36">
        <f>'PEEA-Desempleo'!BS10</f>
        <v>196</v>
      </c>
      <c r="BS10" s="44">
        <f>BR10/BT10</f>
        <v>0.49122807017543857</v>
      </c>
      <c r="BT10" s="36">
        <f>BP10+BR10</f>
        <v>399</v>
      </c>
      <c r="BU10" s="44">
        <f>BT10/$BT$20</f>
        <v>0.020960285774322338</v>
      </c>
    </row>
    <row r="11" spans="1:73" ht="12.75">
      <c r="A11" s="42" t="s">
        <v>8</v>
      </c>
      <c r="B11" s="131">
        <f>'PEEA-Desempleo'!B11</f>
        <v>971</v>
      </c>
      <c r="C11" s="44">
        <f aca="true" t="shared" si="0" ref="C11:C20">B11/F11</f>
        <v>0.5195291599785982</v>
      </c>
      <c r="D11" s="131">
        <f>'PEEA-Desempleo'!E11</f>
        <v>898</v>
      </c>
      <c r="E11" s="44">
        <f aca="true" t="shared" si="1" ref="E11:E20">D11/F11</f>
        <v>0.48047084002140183</v>
      </c>
      <c r="F11" s="36">
        <f aca="true" t="shared" si="2" ref="F11:F19">B11+D11</f>
        <v>1869</v>
      </c>
      <c r="G11" s="44">
        <f aca="true" t="shared" si="3" ref="G11:G20">F11/$F$20</f>
        <v>0.08973928074134536</v>
      </c>
      <c r="H11" s="97">
        <f>'PEEA-Desempleo'!H11</f>
        <v>931</v>
      </c>
      <c r="I11" s="44">
        <f aca="true" t="shared" si="4" ref="I11:I20">H11/L11</f>
        <v>0.5212765957446809</v>
      </c>
      <c r="J11" s="97">
        <f>'PEEA-Desempleo'!K11</f>
        <v>855</v>
      </c>
      <c r="K11" s="44">
        <f aca="true" t="shared" si="5" ref="K11:K20">J11/L11</f>
        <v>0.4787234042553192</v>
      </c>
      <c r="L11" s="36">
        <f aca="true" t="shared" si="6" ref="L11:L19">H11+J11</f>
        <v>1786</v>
      </c>
      <c r="M11" s="44">
        <f aca="true" t="shared" si="7" ref="M11:M20">L11/$L$20</f>
        <v>0.08645979571089703</v>
      </c>
      <c r="N11" s="126">
        <f>'PEEA-Desempleo'!N11</f>
        <v>941</v>
      </c>
      <c r="O11" s="44">
        <f aca="true" t="shared" si="8" ref="O11:O20">N11/R11</f>
        <v>0.5187431091510474</v>
      </c>
      <c r="P11" s="126">
        <f>'PEEA-Desempleo'!Q11</f>
        <v>873</v>
      </c>
      <c r="Q11" s="44">
        <f aca="true" t="shared" si="9" ref="Q11:Q20">P11/R11</f>
        <v>0.48125689084895257</v>
      </c>
      <c r="R11" s="36">
        <f aca="true" t="shared" si="10" ref="R11:R19">N11+P11</f>
        <v>1814</v>
      </c>
      <c r="S11" s="44">
        <f aca="true" t="shared" si="11" ref="S11:S20">R11/$R$20</f>
        <v>0.08853963295587661</v>
      </c>
      <c r="T11" s="126">
        <f>'PEEA-Desempleo'!T11</f>
        <v>907</v>
      </c>
      <c r="U11" s="44">
        <f aca="true" t="shared" si="12" ref="U11:U20">T11/X11</f>
        <v>0.5251881876085698</v>
      </c>
      <c r="V11" s="126">
        <f>'PEEA-Desempleo'!W11</f>
        <v>820</v>
      </c>
      <c r="W11" s="44">
        <f aca="true" t="shared" si="13" ref="W11:W20">V11/X11</f>
        <v>0.4748118123914302</v>
      </c>
      <c r="X11" s="36">
        <f aca="true" t="shared" si="14" ref="X11:X19">T11+V11</f>
        <v>1727</v>
      </c>
      <c r="Y11" s="44">
        <f aca="true" t="shared" si="15" ref="Y11:Y20">X11/$X$20</f>
        <v>0.08761160714285714</v>
      </c>
      <c r="Z11" s="126">
        <f>'PEEA-Desempleo'!Z11</f>
        <v>889</v>
      </c>
      <c r="AA11" s="44">
        <f aca="true" t="shared" si="16" ref="AA11:AA20">Z11/AD11</f>
        <v>0.530113297555158</v>
      </c>
      <c r="AB11" s="126">
        <f>'PEEA-Desempleo'!AC11</f>
        <v>788</v>
      </c>
      <c r="AC11" s="44">
        <f aca="true" t="shared" si="17" ref="AC11:AC20">AB11/AD11</f>
        <v>0.469886702444842</v>
      </c>
      <c r="AD11" s="36">
        <f aca="true" t="shared" si="18" ref="AD11:AD19">Z11+AB11</f>
        <v>1677</v>
      </c>
      <c r="AE11" s="44">
        <f aca="true" t="shared" si="19" ref="AE11:AE20">AD11/$AD$20</f>
        <v>0.0874211541469009</v>
      </c>
      <c r="AF11" s="126">
        <f>'PEEA-Desempleo'!AF11</f>
        <v>828</v>
      </c>
      <c r="AG11" s="44">
        <f aca="true" t="shared" si="20" ref="AG11:AG20">AF11/AJ11</f>
        <v>0.5280612244897959</v>
      </c>
      <c r="AH11" s="126">
        <f>'PEEA-Desempleo'!AI11</f>
        <v>740</v>
      </c>
      <c r="AI11" s="44">
        <f aca="true" t="shared" si="21" ref="AI11:AI20">AH11/AJ11</f>
        <v>0.4719387755102041</v>
      </c>
      <c r="AJ11" s="36">
        <f aca="true" t="shared" si="22" ref="AJ11:AJ19">AF11+AH11</f>
        <v>1568</v>
      </c>
      <c r="AK11" s="44">
        <f aca="true" t="shared" si="23" ref="AK11:AK20">AJ11/$AJ$20</f>
        <v>0.08410663519819772</v>
      </c>
      <c r="AL11" s="126">
        <f>'PEEA-Desempleo'!AL11</f>
        <v>836</v>
      </c>
      <c r="AM11" s="44">
        <f aca="true" t="shared" si="24" ref="AM11:AM20">AL11/AP11</f>
        <v>0.5211970074812967</v>
      </c>
      <c r="AN11" s="126">
        <f>'PEEA-Desempleo'!AO11</f>
        <v>768</v>
      </c>
      <c r="AO11" s="44">
        <f aca="true" t="shared" si="25" ref="AO11:AO20">AN11/AP11</f>
        <v>0.47880299251870323</v>
      </c>
      <c r="AP11" s="36">
        <f aca="true" t="shared" si="26" ref="AP11:AP19">AL11+AN11</f>
        <v>1604</v>
      </c>
      <c r="AQ11" s="44">
        <f aca="true" t="shared" si="27" ref="AQ11:AQ20">AP11/$AP$20</f>
        <v>0.08700368843566934</v>
      </c>
      <c r="AR11" s="126">
        <f>'PEEA-Desempleo'!AR11</f>
        <v>840</v>
      </c>
      <c r="AS11" s="44">
        <f aca="true" t="shared" si="28" ref="AS11:AS20">AR11/AV11</f>
        <v>0.5143906919779547</v>
      </c>
      <c r="AT11" s="126">
        <f>'PEEA-Desempleo'!AU11</f>
        <v>793</v>
      </c>
      <c r="AU11" s="44">
        <f aca="true" t="shared" si="29" ref="AU11:AU20">AT11/AV11</f>
        <v>0.4856093080220453</v>
      </c>
      <c r="AV11" s="36">
        <f aca="true" t="shared" si="30" ref="AV11:AV19">AR11+AT11</f>
        <v>1633</v>
      </c>
      <c r="AW11" s="44">
        <f aca="true" t="shared" si="31" ref="AW11:AW20">AV11/$AV$20</f>
        <v>0.08798491379310344</v>
      </c>
      <c r="AX11" s="126">
        <f>'PEEA-Desempleo'!AX11</f>
        <v>920</v>
      </c>
      <c r="AY11" s="44">
        <f aca="true" t="shared" si="32" ref="AY11:AY20">AX11/BB11</f>
        <v>0.5085682697622996</v>
      </c>
      <c r="AZ11" s="126">
        <f>'PEEA-Desempleo'!BA11</f>
        <v>889</v>
      </c>
      <c r="BA11" s="44">
        <f aca="true" t="shared" si="33" ref="BA11:BA20">AZ11/BB11</f>
        <v>0.49143173023770037</v>
      </c>
      <c r="BB11" s="36">
        <f aca="true" t="shared" si="34" ref="BB11:BB19">AX11+AZ11</f>
        <v>1809</v>
      </c>
      <c r="BC11" s="44">
        <f aca="true" t="shared" si="35" ref="BC11:BC20">BB11/$BB$20</f>
        <v>0.09430224678100402</v>
      </c>
      <c r="BD11" s="126">
        <f>'PEEA-Desempleo'!BD11</f>
        <v>860</v>
      </c>
      <c r="BE11" s="44">
        <f aca="true" t="shared" si="36" ref="BE11:BE20">BD11/BH11</f>
        <v>0.5162064825930373</v>
      </c>
      <c r="BF11" s="126">
        <f>'PEEA-Desempleo'!BG11</f>
        <v>806</v>
      </c>
      <c r="BG11" s="44">
        <f aca="true" t="shared" si="37" ref="BG11:BG20">BF11/BH11</f>
        <v>0.4837935174069628</v>
      </c>
      <c r="BH11" s="36">
        <f aca="true" t="shared" si="38" ref="BH11:BH19">BD11+BF11</f>
        <v>1666</v>
      </c>
      <c r="BI11" s="44">
        <f aca="true" t="shared" si="39" ref="BI11:BI20">BH11/$BH$20</f>
        <v>0.08536585365853659</v>
      </c>
      <c r="BJ11" s="126">
        <f>'PEEA-Desempleo'!BJ11</f>
        <v>854</v>
      </c>
      <c r="BK11" s="44">
        <f aca="true" t="shared" si="40" ref="BK11:BK20">BJ11/BN11</f>
        <v>0.5138387484957883</v>
      </c>
      <c r="BL11" s="112">
        <f>'PEEA-Desempleo'!BM11</f>
        <v>808</v>
      </c>
      <c r="BM11" s="44">
        <f aca="true" t="shared" si="41" ref="BM11:BM20">BL11/BN11</f>
        <v>0.4861612515042118</v>
      </c>
      <c r="BN11" s="36">
        <f aca="true" t="shared" si="42" ref="BN11:BN19">BJ11+BL11</f>
        <v>1662</v>
      </c>
      <c r="BO11" s="44">
        <f aca="true" t="shared" si="43" ref="BO11:BO20">BN11/$BN$20</f>
        <v>0.08614076915103142</v>
      </c>
      <c r="BP11" s="126">
        <f>'PEEA-Desempleo'!BP11</f>
        <v>825</v>
      </c>
      <c r="BQ11" s="44">
        <f aca="true" t="shared" si="44" ref="BQ11:BQ20">BP11/BT11</f>
        <v>0.49698795180722893</v>
      </c>
      <c r="BR11" s="126">
        <f>'PEEA-Desempleo'!BS11</f>
        <v>835</v>
      </c>
      <c r="BS11" s="44">
        <f aca="true" t="shared" si="45" ref="BS11:BS20">BR11/BT11</f>
        <v>0.5030120481927711</v>
      </c>
      <c r="BT11" s="36">
        <f aca="true" t="shared" si="46" ref="BT11:BT19">BP11+BR11</f>
        <v>1660</v>
      </c>
      <c r="BU11" s="44">
        <f aca="true" t="shared" si="47" ref="BU11:BU20">BT11/$BT$20</f>
        <v>0.08720319394830847</v>
      </c>
    </row>
    <row r="12" spans="1:73" ht="12.75">
      <c r="A12" s="42" t="s">
        <v>9</v>
      </c>
      <c r="B12" s="131">
        <f>'PEEA-Desempleo'!B12</f>
        <v>1207</v>
      </c>
      <c r="C12" s="44">
        <f t="shared" si="0"/>
        <v>0.4803024273776363</v>
      </c>
      <c r="D12" s="131">
        <f>'PEEA-Desempleo'!E12</f>
        <v>1306</v>
      </c>
      <c r="E12" s="44">
        <f t="shared" si="1"/>
        <v>0.5196975726223637</v>
      </c>
      <c r="F12" s="36">
        <f t="shared" si="2"/>
        <v>2513</v>
      </c>
      <c r="G12" s="44">
        <f t="shared" si="3"/>
        <v>0.12066068084697748</v>
      </c>
      <c r="H12" s="97">
        <f>'PEEA-Desempleo'!H12</f>
        <v>1210</v>
      </c>
      <c r="I12" s="44">
        <f t="shared" si="4"/>
        <v>0.48322683706070285</v>
      </c>
      <c r="J12" s="97">
        <f>'PEEA-Desempleo'!K12</f>
        <v>1294</v>
      </c>
      <c r="K12" s="44">
        <f t="shared" si="5"/>
        <v>0.5167731629392971</v>
      </c>
      <c r="L12" s="36">
        <f t="shared" si="6"/>
        <v>2504</v>
      </c>
      <c r="M12" s="44">
        <f t="shared" si="7"/>
        <v>0.12121798905939875</v>
      </c>
      <c r="N12" s="126">
        <f>'PEEA-Desempleo'!N12</f>
        <v>1145</v>
      </c>
      <c r="O12" s="44">
        <f t="shared" si="8"/>
        <v>0.480688497061293</v>
      </c>
      <c r="P12" s="126">
        <f>'PEEA-Desempleo'!Q12</f>
        <v>1237</v>
      </c>
      <c r="Q12" s="44">
        <f t="shared" si="9"/>
        <v>0.519311502938707</v>
      </c>
      <c r="R12" s="36">
        <f t="shared" si="10"/>
        <v>2382</v>
      </c>
      <c r="S12" s="44">
        <f t="shared" si="11"/>
        <v>0.11626317844591956</v>
      </c>
      <c r="T12" s="126">
        <f>'PEEA-Desempleo'!T12</f>
        <v>1082</v>
      </c>
      <c r="U12" s="44">
        <f t="shared" si="12"/>
        <v>0.48088888888888887</v>
      </c>
      <c r="V12" s="126">
        <f>'PEEA-Desempleo'!W12</f>
        <v>1168</v>
      </c>
      <c r="W12" s="44">
        <f t="shared" si="13"/>
        <v>0.5191111111111111</v>
      </c>
      <c r="X12" s="36">
        <f t="shared" si="14"/>
        <v>2250</v>
      </c>
      <c r="Y12" s="44">
        <f t="shared" si="15"/>
        <v>0.11414366883116883</v>
      </c>
      <c r="Z12" s="126">
        <f>'PEEA-Desempleo'!Z12</f>
        <v>1065</v>
      </c>
      <c r="AA12" s="44">
        <f t="shared" si="16"/>
        <v>0.48299319727891155</v>
      </c>
      <c r="AB12" s="126">
        <f>'PEEA-Desempleo'!AC12</f>
        <v>1140</v>
      </c>
      <c r="AC12" s="44">
        <f t="shared" si="17"/>
        <v>0.5170068027210885</v>
      </c>
      <c r="AD12" s="36">
        <f t="shared" si="18"/>
        <v>2205</v>
      </c>
      <c r="AE12" s="44">
        <f t="shared" si="19"/>
        <v>0.11494552468331334</v>
      </c>
      <c r="AF12" s="126">
        <f>'PEEA-Desempleo'!AF12</f>
        <v>998</v>
      </c>
      <c r="AG12" s="44">
        <f t="shared" si="20"/>
        <v>0.48352713178294576</v>
      </c>
      <c r="AH12" s="126">
        <f>'PEEA-Desempleo'!AI12</f>
        <v>1066</v>
      </c>
      <c r="AI12" s="44">
        <f t="shared" si="21"/>
        <v>0.5164728682170543</v>
      </c>
      <c r="AJ12" s="36">
        <f t="shared" si="22"/>
        <v>2064</v>
      </c>
      <c r="AK12" s="44">
        <f t="shared" si="23"/>
        <v>0.11071179531191332</v>
      </c>
      <c r="AL12" s="126">
        <f>'PEEA-Desempleo'!AL12</f>
        <v>990</v>
      </c>
      <c r="AM12" s="44">
        <f t="shared" si="24"/>
        <v>0.4869650762420069</v>
      </c>
      <c r="AN12" s="126">
        <f>'PEEA-Desempleo'!AO12</f>
        <v>1043</v>
      </c>
      <c r="AO12" s="44">
        <f t="shared" si="25"/>
        <v>0.5130349237579931</v>
      </c>
      <c r="AP12" s="36">
        <f t="shared" si="26"/>
        <v>2033</v>
      </c>
      <c r="AQ12" s="44">
        <f t="shared" si="27"/>
        <v>0.11027337817313951</v>
      </c>
      <c r="AR12" s="126">
        <f>'PEEA-Desempleo'!AR12</f>
        <v>972</v>
      </c>
      <c r="AS12" s="44">
        <f t="shared" si="28"/>
        <v>0.47693817468105987</v>
      </c>
      <c r="AT12" s="126">
        <f>'PEEA-Desempleo'!AU12</f>
        <v>1066</v>
      </c>
      <c r="AU12" s="44">
        <f t="shared" si="29"/>
        <v>0.5230618253189402</v>
      </c>
      <c r="AV12" s="36">
        <f t="shared" si="30"/>
        <v>2038</v>
      </c>
      <c r="AW12" s="44">
        <f t="shared" si="31"/>
        <v>0.10980603448275862</v>
      </c>
      <c r="AX12" s="126">
        <f>'PEEA-Desempleo'!AX12</f>
        <v>1018</v>
      </c>
      <c r="AY12" s="44">
        <f t="shared" si="32"/>
        <v>0.4676159853008728</v>
      </c>
      <c r="AZ12" s="126">
        <f>'PEEA-Desempleo'!BA12</f>
        <v>1159</v>
      </c>
      <c r="BA12" s="44">
        <f t="shared" si="33"/>
        <v>0.5323840146991272</v>
      </c>
      <c r="BB12" s="36">
        <f t="shared" si="34"/>
        <v>2177</v>
      </c>
      <c r="BC12" s="44">
        <f t="shared" si="35"/>
        <v>0.11348589897304906</v>
      </c>
      <c r="BD12" s="126">
        <f>'PEEA-Desempleo'!BD12</f>
        <v>1042</v>
      </c>
      <c r="BE12" s="44">
        <f t="shared" si="36"/>
        <v>0.46455639768167634</v>
      </c>
      <c r="BF12" s="126">
        <f>'PEEA-Desempleo'!BG12</f>
        <v>1201</v>
      </c>
      <c r="BG12" s="44">
        <f t="shared" si="37"/>
        <v>0.5354436023183237</v>
      </c>
      <c r="BH12" s="36">
        <f t="shared" si="38"/>
        <v>2243</v>
      </c>
      <c r="BI12" s="44">
        <f t="shared" si="39"/>
        <v>0.11493133838901415</v>
      </c>
      <c r="BJ12" s="126">
        <f>'PEEA-Desempleo'!BJ12</f>
        <v>1053</v>
      </c>
      <c r="BK12" s="44">
        <f t="shared" si="40"/>
        <v>0.4630606860158311</v>
      </c>
      <c r="BL12" s="112">
        <f>'PEEA-Desempleo'!BM12</f>
        <v>1221</v>
      </c>
      <c r="BM12" s="44">
        <f t="shared" si="41"/>
        <v>0.5369393139841688</v>
      </c>
      <c r="BN12" s="36">
        <f t="shared" si="42"/>
        <v>2274</v>
      </c>
      <c r="BO12" s="44">
        <f t="shared" si="43"/>
        <v>0.11786047475899243</v>
      </c>
      <c r="BP12" s="126">
        <f>'PEEA-Desempleo'!BP12</f>
        <v>1028</v>
      </c>
      <c r="BQ12" s="44">
        <f t="shared" si="44"/>
        <v>0.4724264705882353</v>
      </c>
      <c r="BR12" s="126">
        <f>'PEEA-Desempleo'!BS12</f>
        <v>1148</v>
      </c>
      <c r="BS12" s="44">
        <f t="shared" si="45"/>
        <v>0.5275735294117647</v>
      </c>
      <c r="BT12" s="36">
        <f t="shared" si="46"/>
        <v>2176</v>
      </c>
      <c r="BU12" s="44">
        <f t="shared" si="47"/>
        <v>0.11430972893465013</v>
      </c>
    </row>
    <row r="13" spans="1:73" ht="12.75">
      <c r="A13" s="42" t="s">
        <v>10</v>
      </c>
      <c r="B13" s="131">
        <f>'PEEA-Desempleo'!B13</f>
        <v>1247</v>
      </c>
      <c r="C13" s="44">
        <f t="shared" si="0"/>
        <v>0.4695030120481928</v>
      </c>
      <c r="D13" s="131">
        <f>'PEEA-Desempleo'!E13</f>
        <v>1409</v>
      </c>
      <c r="E13" s="44">
        <f t="shared" si="1"/>
        <v>0.5304969879518072</v>
      </c>
      <c r="F13" s="36">
        <f t="shared" si="2"/>
        <v>2656</v>
      </c>
      <c r="G13" s="44">
        <f t="shared" si="3"/>
        <v>0.1275267681375138</v>
      </c>
      <c r="H13" s="97">
        <f>'PEEA-Desempleo'!H13</f>
        <v>1200</v>
      </c>
      <c r="I13" s="44">
        <f t="shared" si="4"/>
        <v>0.4672897196261682</v>
      </c>
      <c r="J13" s="97">
        <f>'PEEA-Desempleo'!K13</f>
        <v>1368</v>
      </c>
      <c r="K13" s="44">
        <f t="shared" si="5"/>
        <v>0.5327102803738317</v>
      </c>
      <c r="L13" s="36">
        <f t="shared" si="6"/>
        <v>2568</v>
      </c>
      <c r="M13" s="44">
        <f t="shared" si="7"/>
        <v>0.1243162124219393</v>
      </c>
      <c r="N13" s="126">
        <f>'PEEA-Desempleo'!N13</f>
        <v>1166</v>
      </c>
      <c r="O13" s="44">
        <f t="shared" si="8"/>
        <v>0.46050552922590837</v>
      </c>
      <c r="P13" s="126">
        <f>'PEEA-Desempleo'!Q13</f>
        <v>1366</v>
      </c>
      <c r="Q13" s="44">
        <f t="shared" si="9"/>
        <v>0.5394944707740916</v>
      </c>
      <c r="R13" s="36">
        <f t="shared" si="10"/>
        <v>2532</v>
      </c>
      <c r="S13" s="44">
        <f t="shared" si="11"/>
        <v>0.12358453729012105</v>
      </c>
      <c r="T13" s="126">
        <f>'PEEA-Desempleo'!T13</f>
        <v>1115</v>
      </c>
      <c r="U13" s="44">
        <f t="shared" si="12"/>
        <v>0.4588477366255144</v>
      </c>
      <c r="V13" s="126">
        <f>'PEEA-Desempleo'!W13</f>
        <v>1315</v>
      </c>
      <c r="W13" s="44">
        <f t="shared" si="13"/>
        <v>0.5411522633744856</v>
      </c>
      <c r="X13" s="36">
        <f t="shared" si="14"/>
        <v>2430</v>
      </c>
      <c r="Y13" s="44">
        <f t="shared" si="15"/>
        <v>0.12327516233766234</v>
      </c>
      <c r="Z13" s="126">
        <f>'PEEA-Desempleo'!Z13</f>
        <v>1052</v>
      </c>
      <c r="AA13" s="44">
        <f t="shared" si="16"/>
        <v>0.45442764578833694</v>
      </c>
      <c r="AB13" s="126">
        <f>'PEEA-Desempleo'!AC13</f>
        <v>1263</v>
      </c>
      <c r="AC13" s="44">
        <f t="shared" si="17"/>
        <v>0.5455723542116631</v>
      </c>
      <c r="AD13" s="36">
        <f t="shared" si="18"/>
        <v>2315</v>
      </c>
      <c r="AE13" s="44">
        <f t="shared" si="19"/>
        <v>0.12067976854506594</v>
      </c>
      <c r="AF13" s="126">
        <f>'PEEA-Desempleo'!AF13</f>
        <v>990</v>
      </c>
      <c r="AG13" s="44">
        <f t="shared" si="20"/>
        <v>0.44675090252707583</v>
      </c>
      <c r="AH13" s="126">
        <f>'PEEA-Desempleo'!AI13</f>
        <v>1226</v>
      </c>
      <c r="AI13" s="44">
        <f t="shared" si="21"/>
        <v>0.5532490974729242</v>
      </c>
      <c r="AJ13" s="36">
        <f t="shared" si="22"/>
        <v>2216</v>
      </c>
      <c r="AK13" s="44">
        <f t="shared" si="23"/>
        <v>0.11886498954031004</v>
      </c>
      <c r="AL13" s="126">
        <f>'PEEA-Desempleo'!AL13</f>
        <v>992</v>
      </c>
      <c r="AM13" s="44">
        <f t="shared" si="24"/>
        <v>0.453382084095064</v>
      </c>
      <c r="AN13" s="126">
        <f>'PEEA-Desempleo'!AO13</f>
        <v>1196</v>
      </c>
      <c r="AO13" s="44">
        <f t="shared" si="25"/>
        <v>0.546617915904936</v>
      </c>
      <c r="AP13" s="36">
        <f t="shared" si="26"/>
        <v>2188</v>
      </c>
      <c r="AQ13" s="44">
        <f t="shared" si="27"/>
        <v>0.11868084183119983</v>
      </c>
      <c r="AR13" s="126">
        <f>'PEEA-Desempleo'!AR13</f>
        <v>1030</v>
      </c>
      <c r="AS13" s="44">
        <f t="shared" si="28"/>
        <v>0.4592064199732501</v>
      </c>
      <c r="AT13" s="126">
        <f>'PEEA-Desempleo'!AU13</f>
        <v>1213</v>
      </c>
      <c r="AU13" s="44">
        <f t="shared" si="29"/>
        <v>0.5407935800267499</v>
      </c>
      <c r="AV13" s="36">
        <f t="shared" si="30"/>
        <v>2243</v>
      </c>
      <c r="AW13" s="44">
        <f t="shared" si="31"/>
        <v>0.12085129310344828</v>
      </c>
      <c r="AX13" s="126">
        <f>'PEEA-Desempleo'!AX13</f>
        <v>1018</v>
      </c>
      <c r="AY13" s="44">
        <f t="shared" si="32"/>
        <v>0.4524444444444444</v>
      </c>
      <c r="AZ13" s="126">
        <f>'PEEA-Desempleo'!BA13</f>
        <v>1232</v>
      </c>
      <c r="BA13" s="44">
        <f t="shared" si="33"/>
        <v>0.5475555555555556</v>
      </c>
      <c r="BB13" s="36">
        <f t="shared" si="34"/>
        <v>2250</v>
      </c>
      <c r="BC13" s="44">
        <f t="shared" si="35"/>
        <v>0.11729135171766668</v>
      </c>
      <c r="BD13" s="126">
        <f>'PEEA-Desempleo'!BD13</f>
        <v>1082</v>
      </c>
      <c r="BE13" s="44">
        <f t="shared" si="36"/>
        <v>0.45424013434089</v>
      </c>
      <c r="BF13" s="126">
        <f>'PEEA-Desempleo'!BG13</f>
        <v>1300</v>
      </c>
      <c r="BG13" s="44">
        <f t="shared" si="37"/>
        <v>0.5457598656591099</v>
      </c>
      <c r="BH13" s="36">
        <f t="shared" si="38"/>
        <v>2382</v>
      </c>
      <c r="BI13" s="44">
        <f t="shared" si="39"/>
        <v>0.12205369952859192</v>
      </c>
      <c r="BJ13" s="126">
        <f>'PEEA-Desempleo'!BJ13</f>
        <v>1053</v>
      </c>
      <c r="BK13" s="44">
        <f t="shared" si="40"/>
        <v>0.45057766367137353</v>
      </c>
      <c r="BL13" s="112">
        <f>'PEEA-Desempleo'!BM13</f>
        <v>1284</v>
      </c>
      <c r="BM13" s="44">
        <f t="shared" si="41"/>
        <v>0.5494223363286265</v>
      </c>
      <c r="BN13" s="36">
        <f t="shared" si="42"/>
        <v>2337</v>
      </c>
      <c r="BO13" s="44">
        <f t="shared" si="43"/>
        <v>0.12112573857157666</v>
      </c>
      <c r="BP13" s="126">
        <f>'PEEA-Desempleo'!BP13</f>
        <v>1075</v>
      </c>
      <c r="BQ13" s="44">
        <f t="shared" si="44"/>
        <v>0.46276366767111493</v>
      </c>
      <c r="BR13" s="126">
        <f>'PEEA-Desempleo'!BS13</f>
        <v>1248</v>
      </c>
      <c r="BS13" s="44">
        <f t="shared" si="45"/>
        <v>0.537236332328885</v>
      </c>
      <c r="BT13" s="36">
        <f t="shared" si="46"/>
        <v>2323</v>
      </c>
      <c r="BU13" s="44">
        <f t="shared" si="47"/>
        <v>0.12203193948308468</v>
      </c>
    </row>
    <row r="14" spans="1:73" ht="12.75">
      <c r="A14" s="42" t="s">
        <v>11</v>
      </c>
      <c r="B14" s="131">
        <f>'PEEA-Desempleo'!B14</f>
        <v>1281</v>
      </c>
      <c r="C14" s="44">
        <f t="shared" si="0"/>
        <v>0.455385709207252</v>
      </c>
      <c r="D14" s="131">
        <f>'PEEA-Desempleo'!E14</f>
        <v>1532</v>
      </c>
      <c r="E14" s="44">
        <f t="shared" si="1"/>
        <v>0.5446142907927479</v>
      </c>
      <c r="F14" s="36">
        <f t="shared" si="2"/>
        <v>2813</v>
      </c>
      <c r="G14" s="44">
        <f t="shared" si="3"/>
        <v>0.13506505977817257</v>
      </c>
      <c r="H14" s="97">
        <f>'PEEA-Desempleo'!H14</f>
        <v>1274</v>
      </c>
      <c r="I14" s="44">
        <f t="shared" si="4"/>
        <v>0.4524147727272727</v>
      </c>
      <c r="J14" s="97">
        <f>'PEEA-Desempleo'!K14</f>
        <v>1542</v>
      </c>
      <c r="K14" s="44">
        <f t="shared" si="5"/>
        <v>0.5475852272727273</v>
      </c>
      <c r="L14" s="36">
        <f t="shared" si="6"/>
        <v>2816</v>
      </c>
      <c r="M14" s="44">
        <f t="shared" si="7"/>
        <v>0.1363218279517839</v>
      </c>
      <c r="N14" s="126">
        <f>'PEEA-Desempleo'!N14</f>
        <v>1228</v>
      </c>
      <c r="O14" s="44">
        <f t="shared" si="8"/>
        <v>0.4425225225225225</v>
      </c>
      <c r="P14" s="126">
        <f>'PEEA-Desempleo'!Q14</f>
        <v>1547</v>
      </c>
      <c r="Q14" s="44">
        <f t="shared" si="9"/>
        <v>0.5574774774774774</v>
      </c>
      <c r="R14" s="36">
        <f t="shared" si="10"/>
        <v>2775</v>
      </c>
      <c r="S14" s="44">
        <f t="shared" si="11"/>
        <v>0.13544513861772745</v>
      </c>
      <c r="T14" s="126">
        <f>'PEEA-Desempleo'!T14</f>
        <v>1143</v>
      </c>
      <c r="U14" s="44">
        <f t="shared" si="12"/>
        <v>0.4357605794891346</v>
      </c>
      <c r="V14" s="126">
        <f>'PEEA-Desempleo'!W14</f>
        <v>1480</v>
      </c>
      <c r="W14" s="44">
        <f t="shared" si="13"/>
        <v>0.5642394205108654</v>
      </c>
      <c r="X14" s="36">
        <f t="shared" si="14"/>
        <v>2623</v>
      </c>
      <c r="Y14" s="44">
        <f t="shared" si="15"/>
        <v>0.1330661525974026</v>
      </c>
      <c r="Z14" s="126">
        <f>'PEEA-Desempleo'!Z14</f>
        <v>1101</v>
      </c>
      <c r="AA14" s="44">
        <f t="shared" si="16"/>
        <v>0.4396964856230032</v>
      </c>
      <c r="AB14" s="126">
        <f>'PEEA-Desempleo'!AC14</f>
        <v>1403</v>
      </c>
      <c r="AC14" s="44">
        <f t="shared" si="17"/>
        <v>0.5603035143769968</v>
      </c>
      <c r="AD14" s="36">
        <f t="shared" si="18"/>
        <v>2504</v>
      </c>
      <c r="AE14" s="44">
        <f t="shared" si="19"/>
        <v>0.13053224208934994</v>
      </c>
      <c r="AF14" s="126">
        <f>'PEEA-Desempleo'!AF14</f>
        <v>1055</v>
      </c>
      <c r="AG14" s="44">
        <f t="shared" si="20"/>
        <v>0.4357703428335399</v>
      </c>
      <c r="AH14" s="126">
        <f>'PEEA-Desempleo'!AI14</f>
        <v>1366</v>
      </c>
      <c r="AI14" s="44">
        <f t="shared" si="21"/>
        <v>0.5642296571664601</v>
      </c>
      <c r="AJ14" s="36">
        <f t="shared" si="22"/>
        <v>2421</v>
      </c>
      <c r="AK14" s="44">
        <f t="shared" si="23"/>
        <v>0.12986107386150297</v>
      </c>
      <c r="AL14" s="126">
        <f>'PEEA-Desempleo'!AL14</f>
        <v>1049</v>
      </c>
      <c r="AM14" s="44">
        <f t="shared" si="24"/>
        <v>0.44261603375527425</v>
      </c>
      <c r="AN14" s="126">
        <f>'PEEA-Desempleo'!AO14</f>
        <v>1321</v>
      </c>
      <c r="AO14" s="44">
        <f t="shared" si="25"/>
        <v>0.5573839662447257</v>
      </c>
      <c r="AP14" s="36">
        <f t="shared" si="26"/>
        <v>2370</v>
      </c>
      <c r="AQ14" s="44">
        <f t="shared" si="27"/>
        <v>0.12855283141679322</v>
      </c>
      <c r="AR14" s="126">
        <f>'PEEA-Desempleo'!AR14</f>
        <v>1052</v>
      </c>
      <c r="AS14" s="44">
        <f t="shared" si="28"/>
        <v>0.437786100707449</v>
      </c>
      <c r="AT14" s="126">
        <f>'PEEA-Desempleo'!AU14</f>
        <v>1351</v>
      </c>
      <c r="AU14" s="44">
        <f t="shared" si="29"/>
        <v>0.562213899292551</v>
      </c>
      <c r="AV14" s="36">
        <f t="shared" si="30"/>
        <v>2403</v>
      </c>
      <c r="AW14" s="44">
        <f t="shared" si="31"/>
        <v>0.12947198275862068</v>
      </c>
      <c r="AX14" s="126">
        <f>'PEEA-Desempleo'!AX14</f>
        <v>1062</v>
      </c>
      <c r="AY14" s="44">
        <f t="shared" si="32"/>
        <v>0.4315318976026006</v>
      </c>
      <c r="AZ14" s="126">
        <f>'PEEA-Desempleo'!BA14</f>
        <v>1399</v>
      </c>
      <c r="BA14" s="44">
        <f t="shared" si="33"/>
        <v>0.5684681023973994</v>
      </c>
      <c r="BB14" s="36">
        <f t="shared" si="34"/>
        <v>2461</v>
      </c>
      <c r="BC14" s="44">
        <f t="shared" si="35"/>
        <v>0.1282906740343012</v>
      </c>
      <c r="BD14" s="126">
        <f>'PEEA-Desempleo'!BD14</f>
        <v>1076</v>
      </c>
      <c r="BE14" s="44">
        <f t="shared" si="36"/>
        <v>0.42563291139240506</v>
      </c>
      <c r="BF14" s="126">
        <f>'PEEA-Desempleo'!BG14</f>
        <v>1452</v>
      </c>
      <c r="BG14" s="44">
        <f t="shared" si="37"/>
        <v>0.5743670886075949</v>
      </c>
      <c r="BH14" s="36">
        <f t="shared" si="38"/>
        <v>2528</v>
      </c>
      <c r="BI14" s="44">
        <f t="shared" si="39"/>
        <v>0.1295347407255585</v>
      </c>
      <c r="BJ14" s="126">
        <f>'PEEA-Desempleo'!BJ14</f>
        <v>1080</v>
      </c>
      <c r="BK14" s="44">
        <f t="shared" si="40"/>
        <v>0.43217286914765907</v>
      </c>
      <c r="BL14" s="112">
        <f>'PEEA-Desempleo'!BM14</f>
        <v>1419</v>
      </c>
      <c r="BM14" s="44">
        <f t="shared" si="41"/>
        <v>0.5678271308523409</v>
      </c>
      <c r="BN14" s="36">
        <f t="shared" si="42"/>
        <v>2499</v>
      </c>
      <c r="BO14" s="44">
        <f t="shared" si="43"/>
        <v>0.12952213123250753</v>
      </c>
      <c r="BP14" s="126">
        <f>'PEEA-Desempleo'!BP14</f>
        <v>1075</v>
      </c>
      <c r="BQ14" s="44">
        <f t="shared" si="44"/>
        <v>0.4320739549839228</v>
      </c>
      <c r="BR14" s="126">
        <f>'PEEA-Desempleo'!BS14</f>
        <v>1413</v>
      </c>
      <c r="BS14" s="44">
        <f t="shared" si="45"/>
        <v>0.5679260450160771</v>
      </c>
      <c r="BT14" s="36">
        <f t="shared" si="46"/>
        <v>2488</v>
      </c>
      <c r="BU14" s="44">
        <f t="shared" si="47"/>
        <v>0.13069972683336836</v>
      </c>
    </row>
    <row r="15" spans="1:73" ht="12.75">
      <c r="A15" s="42" t="s">
        <v>12</v>
      </c>
      <c r="B15" s="131">
        <f>'PEEA-Desempleo'!B15</f>
        <v>1228</v>
      </c>
      <c r="C15" s="44">
        <f t="shared" si="0"/>
        <v>0.4690603514132926</v>
      </c>
      <c r="D15" s="131">
        <f>'PEEA-Desempleo'!E15</f>
        <v>1390</v>
      </c>
      <c r="E15" s="44">
        <f t="shared" si="1"/>
        <v>0.5309396485867074</v>
      </c>
      <c r="F15" s="36">
        <f t="shared" si="2"/>
        <v>2618</v>
      </c>
      <c r="G15" s="44">
        <f t="shared" si="3"/>
        <v>0.12570221347289576</v>
      </c>
      <c r="H15" s="97">
        <f>'PEEA-Desempleo'!H15</f>
        <v>1216</v>
      </c>
      <c r="I15" s="44">
        <f t="shared" si="4"/>
        <v>0.4707704219899342</v>
      </c>
      <c r="J15" s="97">
        <f>'PEEA-Desempleo'!K15</f>
        <v>1367</v>
      </c>
      <c r="K15" s="44">
        <f t="shared" si="5"/>
        <v>0.5292295780100658</v>
      </c>
      <c r="L15" s="36">
        <f t="shared" si="6"/>
        <v>2583</v>
      </c>
      <c r="M15" s="44">
        <f t="shared" si="7"/>
        <v>0.12504235852253473</v>
      </c>
      <c r="N15" s="126">
        <f>'PEEA-Desempleo'!N15</f>
        <v>1189</v>
      </c>
      <c r="O15" s="44">
        <f t="shared" si="8"/>
        <v>0.45942812982998454</v>
      </c>
      <c r="P15" s="126">
        <f>'PEEA-Desempleo'!Q15</f>
        <v>1399</v>
      </c>
      <c r="Q15" s="44">
        <f t="shared" si="9"/>
        <v>0.5405718701700154</v>
      </c>
      <c r="R15" s="36">
        <f t="shared" si="10"/>
        <v>2588</v>
      </c>
      <c r="S15" s="44">
        <f t="shared" si="11"/>
        <v>0.12631784459195627</v>
      </c>
      <c r="T15" s="126">
        <f>'PEEA-Desempleo'!T15</f>
        <v>1120</v>
      </c>
      <c r="U15" s="44">
        <f t="shared" si="12"/>
        <v>0.4534412955465587</v>
      </c>
      <c r="V15" s="126">
        <f>'PEEA-Desempleo'!W15</f>
        <v>1350</v>
      </c>
      <c r="W15" s="44">
        <f t="shared" si="13"/>
        <v>0.5465587044534413</v>
      </c>
      <c r="X15" s="36">
        <f t="shared" si="14"/>
        <v>2470</v>
      </c>
      <c r="Y15" s="44">
        <f t="shared" si="15"/>
        <v>0.1253043831168831</v>
      </c>
      <c r="Z15" s="126">
        <f>'PEEA-Desempleo'!Z15</f>
        <v>1071</v>
      </c>
      <c r="AA15" s="44">
        <f t="shared" si="16"/>
        <v>0.44924496644295303</v>
      </c>
      <c r="AB15" s="126">
        <f>'PEEA-Desempleo'!AC15</f>
        <v>1313</v>
      </c>
      <c r="AC15" s="44">
        <f t="shared" si="17"/>
        <v>0.550755033557047</v>
      </c>
      <c r="AD15" s="36">
        <f t="shared" si="18"/>
        <v>2384</v>
      </c>
      <c r="AE15" s="44">
        <f t="shared" si="19"/>
        <v>0.12427670333107439</v>
      </c>
      <c r="AF15" s="126">
        <f>'PEEA-Desempleo'!AF15</f>
        <v>1058</v>
      </c>
      <c r="AG15" s="44">
        <f t="shared" si="20"/>
        <v>0.4525235243798118</v>
      </c>
      <c r="AH15" s="126">
        <f>'PEEA-Desempleo'!AI15</f>
        <v>1280</v>
      </c>
      <c r="AI15" s="44">
        <f t="shared" si="21"/>
        <v>0.5474764756201882</v>
      </c>
      <c r="AJ15" s="36">
        <f t="shared" si="22"/>
        <v>2338</v>
      </c>
      <c r="AK15" s="44">
        <f t="shared" si="23"/>
        <v>0.12540900069731267</v>
      </c>
      <c r="AL15" s="126">
        <f>'PEEA-Desempleo'!AL15</f>
        <v>1052</v>
      </c>
      <c r="AM15" s="44">
        <f t="shared" si="24"/>
        <v>0.45639913232104123</v>
      </c>
      <c r="AN15" s="126">
        <f>'PEEA-Desempleo'!AO15</f>
        <v>1253</v>
      </c>
      <c r="AO15" s="44">
        <f t="shared" si="25"/>
        <v>0.5436008676789588</v>
      </c>
      <c r="AP15" s="36">
        <f t="shared" si="26"/>
        <v>2305</v>
      </c>
      <c r="AQ15" s="44">
        <f t="shared" si="27"/>
        <v>0.12502712085050988</v>
      </c>
      <c r="AR15" s="126">
        <f>'PEEA-Desempleo'!AR15</f>
        <v>1058</v>
      </c>
      <c r="AS15" s="44">
        <f t="shared" si="28"/>
        <v>0.45544554455445546</v>
      </c>
      <c r="AT15" s="126">
        <f>'PEEA-Desempleo'!AU15</f>
        <v>1265</v>
      </c>
      <c r="AU15" s="44">
        <f t="shared" si="29"/>
        <v>0.5445544554455446</v>
      </c>
      <c r="AV15" s="36">
        <f t="shared" si="30"/>
        <v>2323</v>
      </c>
      <c r="AW15" s="44">
        <f t="shared" si="31"/>
        <v>0.1251616379310345</v>
      </c>
      <c r="AX15" s="126">
        <f>'PEEA-Desempleo'!AX15</f>
        <v>1055</v>
      </c>
      <c r="AY15" s="44">
        <f t="shared" si="32"/>
        <v>0.4500853242320819</v>
      </c>
      <c r="AZ15" s="126">
        <f>'PEEA-Desempleo'!BA15</f>
        <v>1289</v>
      </c>
      <c r="BA15" s="44">
        <f t="shared" si="33"/>
        <v>0.5499146757679181</v>
      </c>
      <c r="BB15" s="36">
        <f t="shared" si="34"/>
        <v>2344</v>
      </c>
      <c r="BC15" s="44">
        <f t="shared" si="35"/>
        <v>0.12219152374498253</v>
      </c>
      <c r="BD15" s="126">
        <f>'PEEA-Desempleo'!BD15</f>
        <v>1107</v>
      </c>
      <c r="BE15" s="44">
        <f t="shared" si="36"/>
        <v>0.4551809210526316</v>
      </c>
      <c r="BF15" s="126">
        <f>'PEEA-Desempleo'!BG15</f>
        <v>1325</v>
      </c>
      <c r="BG15" s="44">
        <f t="shared" si="37"/>
        <v>0.5448190789473685</v>
      </c>
      <c r="BH15" s="36">
        <f t="shared" si="38"/>
        <v>2432</v>
      </c>
      <c r="BI15" s="44">
        <f t="shared" si="39"/>
        <v>0.12461569993851199</v>
      </c>
      <c r="BJ15" s="126">
        <f>'PEEA-Desempleo'!BJ15</f>
        <v>1112</v>
      </c>
      <c r="BK15" s="44">
        <f t="shared" si="40"/>
        <v>0.45723684210526316</v>
      </c>
      <c r="BL15" s="112">
        <f>'PEEA-Desempleo'!BM15</f>
        <v>1320</v>
      </c>
      <c r="BM15" s="44">
        <f t="shared" si="41"/>
        <v>0.5427631578947368</v>
      </c>
      <c r="BN15" s="36">
        <f t="shared" si="42"/>
        <v>2432</v>
      </c>
      <c r="BO15" s="44">
        <f t="shared" si="43"/>
        <v>0.12604954908261637</v>
      </c>
      <c r="BP15" s="126">
        <f>'PEEA-Desempleo'!BP15</f>
        <v>1114</v>
      </c>
      <c r="BQ15" s="44">
        <f t="shared" si="44"/>
        <v>0.46630389284219337</v>
      </c>
      <c r="BR15" s="126">
        <f>'PEEA-Desempleo'!BS15</f>
        <v>1275</v>
      </c>
      <c r="BS15" s="44">
        <f t="shared" si="45"/>
        <v>0.5336961071578066</v>
      </c>
      <c r="BT15" s="36">
        <f t="shared" si="46"/>
        <v>2389</v>
      </c>
      <c r="BU15" s="44">
        <f t="shared" si="47"/>
        <v>0.12549905442319814</v>
      </c>
    </row>
    <row r="16" spans="1:73" ht="12.75">
      <c r="A16" s="42" t="s">
        <v>13</v>
      </c>
      <c r="B16" s="131">
        <f>'PEEA-Desempleo'!B16</f>
        <v>1152</v>
      </c>
      <c r="C16" s="44">
        <f t="shared" si="0"/>
        <v>0.43537414965986393</v>
      </c>
      <c r="D16" s="131">
        <f>'PEEA-Desempleo'!E16</f>
        <v>1494</v>
      </c>
      <c r="E16" s="44">
        <f t="shared" si="1"/>
        <v>0.564625850340136</v>
      </c>
      <c r="F16" s="36">
        <f t="shared" si="2"/>
        <v>2646</v>
      </c>
      <c r="G16" s="44">
        <f t="shared" si="3"/>
        <v>0.12704662217314064</v>
      </c>
      <c r="H16" s="97">
        <f>'PEEA-Desempleo'!H16</f>
        <v>1166</v>
      </c>
      <c r="I16" s="44">
        <f t="shared" si="4"/>
        <v>0.44033232628398794</v>
      </c>
      <c r="J16" s="97">
        <f>'PEEA-Desempleo'!K16</f>
        <v>1482</v>
      </c>
      <c r="K16" s="44">
        <f t="shared" si="5"/>
        <v>0.5596676737160121</v>
      </c>
      <c r="L16" s="36">
        <f t="shared" si="6"/>
        <v>2648</v>
      </c>
      <c r="M16" s="44">
        <f t="shared" si="7"/>
        <v>0.12818899162511496</v>
      </c>
      <c r="N16" s="126">
        <f>'PEEA-Desempleo'!N16</f>
        <v>1154</v>
      </c>
      <c r="O16" s="44">
        <f t="shared" si="8"/>
        <v>0.43629489603024574</v>
      </c>
      <c r="P16" s="126">
        <f>'PEEA-Desempleo'!Q16</f>
        <v>1491</v>
      </c>
      <c r="Q16" s="44">
        <f t="shared" si="9"/>
        <v>0.5637051039697543</v>
      </c>
      <c r="R16" s="36">
        <f t="shared" si="10"/>
        <v>2645</v>
      </c>
      <c r="S16" s="44">
        <f t="shared" si="11"/>
        <v>0.12909996095275283</v>
      </c>
      <c r="T16" s="126">
        <f>'PEEA-Desempleo'!T16</f>
        <v>1105</v>
      </c>
      <c r="U16" s="44">
        <f t="shared" si="12"/>
        <v>0.43265465935787</v>
      </c>
      <c r="V16" s="126">
        <f>'PEEA-Desempleo'!W16</f>
        <v>1449</v>
      </c>
      <c r="W16" s="44">
        <f t="shared" si="13"/>
        <v>0.56734534064213</v>
      </c>
      <c r="X16" s="36">
        <f t="shared" si="14"/>
        <v>2554</v>
      </c>
      <c r="Y16" s="44">
        <f t="shared" si="15"/>
        <v>0.12956574675324675</v>
      </c>
      <c r="Z16" s="126">
        <f>'PEEA-Desempleo'!Z16</f>
        <v>1062</v>
      </c>
      <c r="AA16" s="44">
        <f t="shared" si="16"/>
        <v>0.4231075697211155</v>
      </c>
      <c r="AB16" s="126">
        <f>'PEEA-Desempleo'!AC16</f>
        <v>1448</v>
      </c>
      <c r="AC16" s="44">
        <f t="shared" si="17"/>
        <v>0.5768924302788845</v>
      </c>
      <c r="AD16" s="36">
        <f t="shared" si="18"/>
        <v>2510</v>
      </c>
      <c r="AE16" s="44">
        <f t="shared" si="19"/>
        <v>0.13084501902726373</v>
      </c>
      <c r="AF16" s="126">
        <f>'PEEA-Desempleo'!AF16</f>
        <v>1044</v>
      </c>
      <c r="AG16" s="44">
        <f t="shared" si="20"/>
        <v>0.41927710843373495</v>
      </c>
      <c r="AH16" s="126">
        <f>'PEEA-Desempleo'!AI16</f>
        <v>1446</v>
      </c>
      <c r="AI16" s="44">
        <f t="shared" si="21"/>
        <v>0.5807228915662651</v>
      </c>
      <c r="AJ16" s="36">
        <f t="shared" si="22"/>
        <v>2490</v>
      </c>
      <c r="AK16" s="44">
        <f t="shared" si="23"/>
        <v>0.1335621949257094</v>
      </c>
      <c r="AL16" s="126">
        <f>'PEEA-Desempleo'!AL16</f>
        <v>1016</v>
      </c>
      <c r="AM16" s="44">
        <f t="shared" si="24"/>
        <v>0.4208782104391052</v>
      </c>
      <c r="AN16" s="126">
        <f>'PEEA-Desempleo'!AO16</f>
        <v>1398</v>
      </c>
      <c r="AO16" s="44">
        <f t="shared" si="25"/>
        <v>0.5791217895608948</v>
      </c>
      <c r="AP16" s="36">
        <f t="shared" si="26"/>
        <v>2414</v>
      </c>
      <c r="AQ16" s="44">
        <f t="shared" si="27"/>
        <v>0.13093946626166197</v>
      </c>
      <c r="AR16" s="126">
        <f>'PEEA-Desempleo'!AR16</f>
        <v>1017</v>
      </c>
      <c r="AS16" s="44">
        <f t="shared" si="28"/>
        <v>0.41800246609124536</v>
      </c>
      <c r="AT16" s="126">
        <f>'PEEA-Desempleo'!AU16</f>
        <v>1416</v>
      </c>
      <c r="AU16" s="44">
        <f t="shared" si="29"/>
        <v>0.5819975339087546</v>
      </c>
      <c r="AV16" s="36">
        <f t="shared" si="30"/>
        <v>2433</v>
      </c>
      <c r="AW16" s="44">
        <f t="shared" si="31"/>
        <v>0.1310883620689655</v>
      </c>
      <c r="AX16" s="126">
        <f>'PEEA-Desempleo'!AX16</f>
        <v>1054</v>
      </c>
      <c r="AY16" s="44">
        <f t="shared" si="32"/>
        <v>0.4189189189189189</v>
      </c>
      <c r="AZ16" s="126">
        <f>'PEEA-Desempleo'!BA16</f>
        <v>1462</v>
      </c>
      <c r="BA16" s="44">
        <f t="shared" si="33"/>
        <v>0.581081081081081</v>
      </c>
      <c r="BB16" s="36">
        <f t="shared" si="34"/>
        <v>2516</v>
      </c>
      <c r="BC16" s="44">
        <f t="shared" si="35"/>
        <v>0.1311577959651775</v>
      </c>
      <c r="BD16" s="126">
        <f>'PEEA-Desempleo'!BD16</f>
        <v>1075</v>
      </c>
      <c r="BE16" s="44">
        <f t="shared" si="36"/>
        <v>0.416828227995347</v>
      </c>
      <c r="BF16" s="126">
        <f>'PEEA-Desempleo'!BG16</f>
        <v>1504</v>
      </c>
      <c r="BG16" s="44">
        <f t="shared" si="37"/>
        <v>0.583171772004653</v>
      </c>
      <c r="BH16" s="36">
        <f t="shared" si="38"/>
        <v>2579</v>
      </c>
      <c r="BI16" s="44">
        <f t="shared" si="39"/>
        <v>0.13214798114367698</v>
      </c>
      <c r="BJ16" s="126">
        <f>'PEEA-Desempleo'!BJ16</f>
        <v>1063</v>
      </c>
      <c r="BK16" s="44">
        <f t="shared" si="40"/>
        <v>0.424690371554135</v>
      </c>
      <c r="BL16" s="112">
        <f>'PEEA-Desempleo'!BM16</f>
        <v>1440</v>
      </c>
      <c r="BM16" s="44">
        <f t="shared" si="41"/>
        <v>0.575309628445865</v>
      </c>
      <c r="BN16" s="36">
        <f t="shared" si="42"/>
        <v>2503</v>
      </c>
      <c r="BO16" s="44">
        <f t="shared" si="43"/>
        <v>0.12972944956981444</v>
      </c>
      <c r="BP16" s="126">
        <f>'PEEA-Desempleo'!BP16</f>
        <v>1077</v>
      </c>
      <c r="BQ16" s="44">
        <f t="shared" si="44"/>
        <v>0.4360323886639676</v>
      </c>
      <c r="BR16" s="126">
        <f>'PEEA-Desempleo'!BS16</f>
        <v>1393</v>
      </c>
      <c r="BS16" s="44">
        <f t="shared" si="45"/>
        <v>0.5639676113360323</v>
      </c>
      <c r="BT16" s="36">
        <f t="shared" si="46"/>
        <v>2470</v>
      </c>
      <c r="BU16" s="44">
        <f t="shared" si="47"/>
        <v>0.12975415003151922</v>
      </c>
    </row>
    <row r="17" spans="1:73" ht="12.75">
      <c r="A17" s="42" t="s">
        <v>14</v>
      </c>
      <c r="B17" s="131">
        <f>'PEEA-Desempleo'!B17</f>
        <v>1019</v>
      </c>
      <c r="C17" s="44">
        <f t="shared" si="0"/>
        <v>0.4479120879120879</v>
      </c>
      <c r="D17" s="131">
        <f>'PEEA-Desempleo'!E17</f>
        <v>1256</v>
      </c>
      <c r="E17" s="44">
        <f t="shared" si="1"/>
        <v>0.5520879120879121</v>
      </c>
      <c r="F17" s="36">
        <f t="shared" si="2"/>
        <v>2275</v>
      </c>
      <c r="G17" s="44">
        <f t="shared" si="3"/>
        <v>0.10923320689489605</v>
      </c>
      <c r="H17" s="97">
        <f>'PEEA-Desempleo'!H17</f>
        <v>1027</v>
      </c>
      <c r="I17" s="44">
        <f t="shared" si="4"/>
        <v>0.4474945533769063</v>
      </c>
      <c r="J17" s="97">
        <f>'PEEA-Desempleo'!K17</f>
        <v>1268</v>
      </c>
      <c r="K17" s="44">
        <f t="shared" si="5"/>
        <v>0.5525054466230936</v>
      </c>
      <c r="L17" s="36">
        <f t="shared" si="6"/>
        <v>2295</v>
      </c>
      <c r="M17" s="44">
        <f t="shared" si="7"/>
        <v>0.11110035339110229</v>
      </c>
      <c r="N17" s="126">
        <f>'PEEA-Desempleo'!N17</f>
        <v>1029</v>
      </c>
      <c r="O17" s="44">
        <f t="shared" si="8"/>
        <v>0.45171202809482003</v>
      </c>
      <c r="P17" s="126">
        <f>'PEEA-Desempleo'!Q17</f>
        <v>1249</v>
      </c>
      <c r="Q17" s="44">
        <f t="shared" si="9"/>
        <v>0.54828797190518</v>
      </c>
      <c r="R17" s="36">
        <f t="shared" si="10"/>
        <v>2278</v>
      </c>
      <c r="S17" s="44">
        <f t="shared" si="11"/>
        <v>0.11118703631393986</v>
      </c>
      <c r="T17" s="126">
        <f>'PEEA-Desempleo'!T17</f>
        <v>1028</v>
      </c>
      <c r="U17" s="44">
        <f t="shared" si="12"/>
        <v>0.4570920409070698</v>
      </c>
      <c r="V17" s="126">
        <f>'PEEA-Desempleo'!W17</f>
        <v>1221</v>
      </c>
      <c r="W17" s="44">
        <f t="shared" si="13"/>
        <v>0.5429079590929302</v>
      </c>
      <c r="X17" s="36">
        <f t="shared" si="14"/>
        <v>2249</v>
      </c>
      <c r="Y17" s="44">
        <f t="shared" si="15"/>
        <v>0.1140929383116883</v>
      </c>
      <c r="Z17" s="126">
        <f>'PEEA-Desempleo'!Z17</f>
        <v>993</v>
      </c>
      <c r="AA17" s="44">
        <f t="shared" si="16"/>
        <v>0.4519799726900319</v>
      </c>
      <c r="AB17" s="126">
        <f>'PEEA-Desempleo'!AC17</f>
        <v>1204</v>
      </c>
      <c r="AC17" s="44">
        <f t="shared" si="17"/>
        <v>0.5480200273099681</v>
      </c>
      <c r="AD17" s="36">
        <f t="shared" si="18"/>
        <v>2197</v>
      </c>
      <c r="AE17" s="44">
        <f t="shared" si="19"/>
        <v>0.11452848876609498</v>
      </c>
      <c r="AF17" s="126">
        <f>'PEEA-Desempleo'!AF17</f>
        <v>970</v>
      </c>
      <c r="AG17" s="44">
        <f t="shared" si="20"/>
        <v>0.44783010156971376</v>
      </c>
      <c r="AH17" s="126">
        <f>'PEEA-Desempleo'!AI17</f>
        <v>1196</v>
      </c>
      <c r="AI17" s="44">
        <f t="shared" si="21"/>
        <v>0.5521698984302862</v>
      </c>
      <c r="AJ17" s="36">
        <f t="shared" si="22"/>
        <v>2166</v>
      </c>
      <c r="AK17" s="44">
        <f t="shared" si="23"/>
        <v>0.11618301775465321</v>
      </c>
      <c r="AL17" s="126">
        <f>'PEEA-Desempleo'!AL17</f>
        <v>986</v>
      </c>
      <c r="AM17" s="44">
        <f t="shared" si="24"/>
        <v>0.45881805490926014</v>
      </c>
      <c r="AN17" s="126">
        <f>'PEEA-Desempleo'!AO17</f>
        <v>1163</v>
      </c>
      <c r="AO17" s="44">
        <f t="shared" si="25"/>
        <v>0.5411819450907399</v>
      </c>
      <c r="AP17" s="36">
        <f t="shared" si="26"/>
        <v>2149</v>
      </c>
      <c r="AQ17" s="44">
        <f t="shared" si="27"/>
        <v>0.1165654154914298</v>
      </c>
      <c r="AR17" s="126">
        <f>'PEEA-Desempleo'!AR17</f>
        <v>987</v>
      </c>
      <c r="AS17" s="44">
        <f t="shared" si="28"/>
        <v>0.4571560907827698</v>
      </c>
      <c r="AT17" s="126">
        <f>'PEEA-Desempleo'!AU17</f>
        <v>1172</v>
      </c>
      <c r="AU17" s="44">
        <f t="shared" si="29"/>
        <v>0.5428439092172302</v>
      </c>
      <c r="AV17" s="36">
        <f t="shared" si="30"/>
        <v>2159</v>
      </c>
      <c r="AW17" s="44">
        <f t="shared" si="31"/>
        <v>0.11632543103448276</v>
      </c>
      <c r="AX17" s="126">
        <f>'PEEA-Desempleo'!AX17</f>
        <v>992</v>
      </c>
      <c r="AY17" s="44">
        <f t="shared" si="32"/>
        <v>0.4470482199188824</v>
      </c>
      <c r="AZ17" s="126">
        <f>'PEEA-Desempleo'!BA17</f>
        <v>1227</v>
      </c>
      <c r="BA17" s="44">
        <f t="shared" si="33"/>
        <v>0.5529517800811177</v>
      </c>
      <c r="BB17" s="36">
        <f t="shared" si="34"/>
        <v>2219</v>
      </c>
      <c r="BC17" s="44">
        <f t="shared" si="35"/>
        <v>0.1156753375384455</v>
      </c>
      <c r="BD17" s="126">
        <f>'PEEA-Desempleo'!BD17</f>
        <v>1032</v>
      </c>
      <c r="BE17" s="44">
        <f t="shared" si="36"/>
        <v>0.45422535211267606</v>
      </c>
      <c r="BF17" s="126">
        <f>'PEEA-Desempleo'!BG17</f>
        <v>1240</v>
      </c>
      <c r="BG17" s="44">
        <f t="shared" si="37"/>
        <v>0.545774647887324</v>
      </c>
      <c r="BH17" s="36">
        <f t="shared" si="38"/>
        <v>2272</v>
      </c>
      <c r="BI17" s="44">
        <f t="shared" si="39"/>
        <v>0.11641729862676778</v>
      </c>
      <c r="BJ17" s="126">
        <f>'PEEA-Desempleo'!BJ17</f>
        <v>1007</v>
      </c>
      <c r="BK17" s="44">
        <f t="shared" si="40"/>
        <v>0.4562754870865428</v>
      </c>
      <c r="BL17" s="112">
        <f>'PEEA-Desempleo'!BM17</f>
        <v>1200</v>
      </c>
      <c r="BM17" s="44">
        <f t="shared" si="41"/>
        <v>0.5437245129134571</v>
      </c>
      <c r="BN17" s="36">
        <f t="shared" si="42"/>
        <v>2207</v>
      </c>
      <c r="BO17" s="44">
        <f t="shared" si="43"/>
        <v>0.11438789260910127</v>
      </c>
      <c r="BP17" s="126">
        <f>'PEEA-Desempleo'!BP17</f>
        <v>1018</v>
      </c>
      <c r="BQ17" s="44">
        <f t="shared" si="44"/>
        <v>0.45897204688908927</v>
      </c>
      <c r="BR17" s="126">
        <f>'PEEA-Desempleo'!BS17</f>
        <v>1200</v>
      </c>
      <c r="BS17" s="44">
        <f t="shared" si="45"/>
        <v>0.5410279531109107</v>
      </c>
      <c r="BT17" s="36">
        <f t="shared" si="46"/>
        <v>2218</v>
      </c>
      <c r="BU17" s="44">
        <f t="shared" si="47"/>
        <v>0.11651607480563143</v>
      </c>
    </row>
    <row r="18" spans="1:73" ht="12.75">
      <c r="A18" s="42" t="s">
        <v>15</v>
      </c>
      <c r="B18" s="131">
        <f>'PEEA-Desempleo'!B18</f>
        <v>893</v>
      </c>
      <c r="C18" s="44">
        <f t="shared" si="0"/>
        <v>0.4788203753351206</v>
      </c>
      <c r="D18" s="131">
        <f>'PEEA-Desempleo'!E18</f>
        <v>972</v>
      </c>
      <c r="E18" s="44">
        <f t="shared" si="1"/>
        <v>0.5211796246648793</v>
      </c>
      <c r="F18" s="36">
        <f t="shared" si="2"/>
        <v>1865</v>
      </c>
      <c r="G18" s="44">
        <f t="shared" si="3"/>
        <v>0.0895472223555961</v>
      </c>
      <c r="H18" s="97">
        <f>'PEEA-Desempleo'!H18</f>
        <v>909</v>
      </c>
      <c r="I18" s="44">
        <f t="shared" si="4"/>
        <v>0.4776668418286915</v>
      </c>
      <c r="J18" s="97">
        <f>'PEEA-Desempleo'!K18</f>
        <v>994</v>
      </c>
      <c r="K18" s="44">
        <f t="shared" si="5"/>
        <v>0.5223331581713084</v>
      </c>
      <c r="L18" s="36">
        <f t="shared" si="6"/>
        <v>1903</v>
      </c>
      <c r="M18" s="44">
        <f t="shared" si="7"/>
        <v>0.09212373529554146</v>
      </c>
      <c r="N18" s="126">
        <f>'PEEA-Desempleo'!N18</f>
        <v>901</v>
      </c>
      <c r="O18" s="44">
        <f t="shared" si="8"/>
        <v>0.4739610731194108</v>
      </c>
      <c r="P18" s="126">
        <f>'PEEA-Desempleo'!Q18</f>
        <v>1000</v>
      </c>
      <c r="Q18" s="44">
        <f t="shared" si="9"/>
        <v>0.5260389268805892</v>
      </c>
      <c r="R18" s="36">
        <f t="shared" si="10"/>
        <v>1901</v>
      </c>
      <c r="S18" s="44">
        <f t="shared" si="11"/>
        <v>0.09278602108551347</v>
      </c>
      <c r="T18" s="126">
        <f>'PEEA-Desempleo'!T18</f>
        <v>892</v>
      </c>
      <c r="U18" s="44">
        <f t="shared" si="12"/>
        <v>0.4759871931696905</v>
      </c>
      <c r="V18" s="126">
        <f>'PEEA-Desempleo'!W18</f>
        <v>982</v>
      </c>
      <c r="W18" s="44">
        <f t="shared" si="13"/>
        <v>0.5240128068303095</v>
      </c>
      <c r="X18" s="36">
        <f t="shared" si="14"/>
        <v>1874</v>
      </c>
      <c r="Y18" s="44">
        <f t="shared" si="15"/>
        <v>0.0950689935064935</v>
      </c>
      <c r="Z18" s="126">
        <f>'PEEA-Desempleo'!Z18</f>
        <v>879</v>
      </c>
      <c r="AA18" s="44">
        <f t="shared" si="16"/>
        <v>0.4753921038399135</v>
      </c>
      <c r="AB18" s="126">
        <f>'PEEA-Desempleo'!AC18</f>
        <v>970</v>
      </c>
      <c r="AC18" s="44">
        <f t="shared" si="17"/>
        <v>0.5246078961600865</v>
      </c>
      <c r="AD18" s="36">
        <f t="shared" si="18"/>
        <v>1849</v>
      </c>
      <c r="AE18" s="44">
        <f t="shared" si="19"/>
        <v>0.09638742636709587</v>
      </c>
      <c r="AF18" s="126">
        <f>'PEEA-Desempleo'!AF18</f>
        <v>893</v>
      </c>
      <c r="AG18" s="44">
        <f t="shared" si="20"/>
        <v>0.47805139186295503</v>
      </c>
      <c r="AH18" s="126">
        <f>'PEEA-Desempleo'!AI18</f>
        <v>975</v>
      </c>
      <c r="AI18" s="44">
        <f t="shared" si="21"/>
        <v>0.521948608137045</v>
      </c>
      <c r="AJ18" s="36">
        <f t="shared" si="22"/>
        <v>1868</v>
      </c>
      <c r="AK18" s="44">
        <f t="shared" si="23"/>
        <v>0.1001984659121386</v>
      </c>
      <c r="AL18" s="126">
        <f>'PEEA-Desempleo'!AL18</f>
        <v>904</v>
      </c>
      <c r="AM18" s="44">
        <f t="shared" si="24"/>
        <v>0.48419925013390464</v>
      </c>
      <c r="AN18" s="126">
        <f>'PEEA-Desempleo'!AO18</f>
        <v>963</v>
      </c>
      <c r="AO18" s="44">
        <f t="shared" si="25"/>
        <v>0.5158007498660954</v>
      </c>
      <c r="AP18" s="36">
        <f t="shared" si="26"/>
        <v>1867</v>
      </c>
      <c r="AQ18" s="44">
        <f t="shared" si="27"/>
        <v>0.10126925580386201</v>
      </c>
      <c r="AR18" s="126">
        <f>'PEEA-Desempleo'!AR18</f>
        <v>916</v>
      </c>
      <c r="AS18" s="44">
        <f t="shared" si="28"/>
        <v>0.49406688241639696</v>
      </c>
      <c r="AT18" s="126">
        <f>'PEEA-Desempleo'!AU18</f>
        <v>938</v>
      </c>
      <c r="AU18" s="44">
        <f t="shared" si="29"/>
        <v>0.505933117583603</v>
      </c>
      <c r="AV18" s="36">
        <f t="shared" si="30"/>
        <v>1854</v>
      </c>
      <c r="AW18" s="44">
        <f t="shared" si="31"/>
        <v>0.09989224137931034</v>
      </c>
      <c r="AX18" s="126">
        <f>'PEEA-Desempleo'!AX18</f>
        <v>903</v>
      </c>
      <c r="AY18" s="44">
        <f t="shared" si="32"/>
        <v>0.4854838709677419</v>
      </c>
      <c r="AZ18" s="126">
        <f>'PEEA-Desempleo'!BA18</f>
        <v>957</v>
      </c>
      <c r="BA18" s="44">
        <f t="shared" si="33"/>
        <v>0.5145161290322581</v>
      </c>
      <c r="BB18" s="36">
        <f t="shared" si="34"/>
        <v>1860</v>
      </c>
      <c r="BC18" s="44">
        <f t="shared" si="35"/>
        <v>0.09696085075327113</v>
      </c>
      <c r="BD18" s="126">
        <f>'PEEA-Desempleo'!BD18</f>
        <v>917</v>
      </c>
      <c r="BE18" s="44">
        <f t="shared" si="36"/>
        <v>0.4801047120418848</v>
      </c>
      <c r="BF18" s="126">
        <f>'PEEA-Desempleo'!BG18</f>
        <v>993</v>
      </c>
      <c r="BG18" s="44">
        <f t="shared" si="37"/>
        <v>0.5198952879581152</v>
      </c>
      <c r="BH18" s="36">
        <f t="shared" si="38"/>
        <v>1910</v>
      </c>
      <c r="BI18" s="44">
        <f t="shared" si="39"/>
        <v>0.09786841565894651</v>
      </c>
      <c r="BJ18" s="126">
        <f>'PEEA-Desempleo'!BJ18</f>
        <v>920</v>
      </c>
      <c r="BK18" s="44">
        <f t="shared" si="40"/>
        <v>0.4872881355932203</v>
      </c>
      <c r="BL18" s="112">
        <f>'PEEA-Desempleo'!BM18</f>
        <v>968</v>
      </c>
      <c r="BM18" s="44">
        <f t="shared" si="41"/>
        <v>0.5127118644067796</v>
      </c>
      <c r="BN18" s="36">
        <f t="shared" si="42"/>
        <v>1888</v>
      </c>
      <c r="BO18" s="44">
        <f t="shared" si="43"/>
        <v>0.09785425520887323</v>
      </c>
      <c r="BP18" s="126">
        <f>'PEEA-Desempleo'!BP18</f>
        <v>924</v>
      </c>
      <c r="BQ18" s="44">
        <f t="shared" si="44"/>
        <v>0.4943820224719101</v>
      </c>
      <c r="BR18" s="126">
        <f>'PEEA-Desempleo'!BS18</f>
        <v>945</v>
      </c>
      <c r="BS18" s="44">
        <f t="shared" si="45"/>
        <v>0.5056179775280899</v>
      </c>
      <c r="BT18" s="36">
        <f t="shared" si="46"/>
        <v>1869</v>
      </c>
      <c r="BU18" s="44">
        <f t="shared" si="47"/>
        <v>0.09818239125866779</v>
      </c>
    </row>
    <row r="19" spans="1:73" ht="12.75">
      <c r="A19" s="42" t="s">
        <v>16</v>
      </c>
      <c r="B19" s="131">
        <f>'PEEA-Desempleo'!B19</f>
        <v>492</v>
      </c>
      <c r="C19" s="44">
        <f t="shared" si="0"/>
        <v>0.4436429215509468</v>
      </c>
      <c r="D19" s="131">
        <f>'PEEA-Desempleo'!E19</f>
        <v>617</v>
      </c>
      <c r="E19" s="44">
        <f t="shared" si="1"/>
        <v>0.5563570784490532</v>
      </c>
      <c r="F19" s="36">
        <f t="shared" si="2"/>
        <v>1109</v>
      </c>
      <c r="G19" s="44">
        <f t="shared" si="3"/>
        <v>0.05324818744898449</v>
      </c>
      <c r="H19" s="97">
        <f>'PEEA-Desempleo'!H19</f>
        <v>495</v>
      </c>
      <c r="I19" s="44">
        <f t="shared" si="4"/>
        <v>0.4479638009049774</v>
      </c>
      <c r="J19" s="97">
        <f>'PEEA-Desempleo'!K19</f>
        <v>610</v>
      </c>
      <c r="K19" s="44">
        <f t="shared" si="5"/>
        <v>0.5520361990950227</v>
      </c>
      <c r="L19" s="36">
        <f t="shared" si="6"/>
        <v>1105</v>
      </c>
      <c r="M19" s="44">
        <f t="shared" si="7"/>
        <v>0.05349276274386407</v>
      </c>
      <c r="N19" s="126">
        <f>'PEEA-Desempleo'!N19</f>
        <v>488</v>
      </c>
      <c r="O19" s="44">
        <f t="shared" si="8"/>
        <v>0.4408310749774164</v>
      </c>
      <c r="P19" s="126">
        <f>'PEEA-Desempleo'!Q19</f>
        <v>619</v>
      </c>
      <c r="Q19" s="44">
        <f t="shared" si="9"/>
        <v>0.5591689250225835</v>
      </c>
      <c r="R19" s="36">
        <f t="shared" si="10"/>
        <v>1107</v>
      </c>
      <c r="S19" s="44">
        <f t="shared" si="11"/>
        <v>0.05403162827020695</v>
      </c>
      <c r="T19" s="126">
        <f>'PEEA-Desempleo'!T19</f>
        <v>477</v>
      </c>
      <c r="U19" s="44">
        <f t="shared" si="12"/>
        <v>0.4344262295081967</v>
      </c>
      <c r="V19" s="126">
        <f>'PEEA-Desempleo'!W19</f>
        <v>621</v>
      </c>
      <c r="W19" s="44">
        <f t="shared" si="13"/>
        <v>0.5655737704918032</v>
      </c>
      <c r="X19" s="36">
        <f t="shared" si="14"/>
        <v>1098</v>
      </c>
      <c r="Y19" s="44">
        <f t="shared" si="15"/>
        <v>0.05570211038961039</v>
      </c>
      <c r="Z19" s="126">
        <f>'PEEA-Desempleo'!Z19</f>
        <v>483</v>
      </c>
      <c r="AA19" s="44">
        <f t="shared" si="16"/>
        <v>0.44352617079889806</v>
      </c>
      <c r="AB19" s="126">
        <f>'PEEA-Desempleo'!AC19</f>
        <v>606</v>
      </c>
      <c r="AC19" s="44">
        <f t="shared" si="17"/>
        <v>0.5564738292011019</v>
      </c>
      <c r="AD19" s="36">
        <f t="shared" si="18"/>
        <v>1089</v>
      </c>
      <c r="AE19" s="44">
        <f t="shared" si="19"/>
        <v>0.056769014231350674</v>
      </c>
      <c r="AF19" s="126">
        <f>'PEEA-Desempleo'!AF19</f>
        <v>474</v>
      </c>
      <c r="AG19" s="44">
        <f t="shared" si="20"/>
        <v>0.43726937269372695</v>
      </c>
      <c r="AH19" s="126">
        <f>'PEEA-Desempleo'!AI19</f>
        <v>610</v>
      </c>
      <c r="AI19" s="44">
        <f t="shared" si="21"/>
        <v>0.5627306273062731</v>
      </c>
      <c r="AJ19" s="36">
        <f t="shared" si="22"/>
        <v>1084</v>
      </c>
      <c r="AK19" s="44">
        <f t="shared" si="23"/>
        <v>0.05814514831303975</v>
      </c>
      <c r="AL19" s="126">
        <f>'PEEA-Desempleo'!AL19</f>
        <v>457</v>
      </c>
      <c r="AM19" s="44">
        <f t="shared" si="24"/>
        <v>0.4335863377609108</v>
      </c>
      <c r="AN19" s="126">
        <f>'PEEA-Desempleo'!AO19</f>
        <v>597</v>
      </c>
      <c r="AO19" s="44">
        <f t="shared" si="25"/>
        <v>0.5664136622390892</v>
      </c>
      <c r="AP19" s="36">
        <f t="shared" si="26"/>
        <v>1054</v>
      </c>
      <c r="AQ19" s="44">
        <f t="shared" si="27"/>
        <v>0.05717075287481015</v>
      </c>
      <c r="AR19" s="126">
        <f>'PEEA-Desempleo'!AR19</f>
        <v>448</v>
      </c>
      <c r="AS19" s="44">
        <f t="shared" si="28"/>
        <v>0.4266666666666667</v>
      </c>
      <c r="AT19" s="126">
        <f>'PEEA-Desempleo'!AU19</f>
        <v>602</v>
      </c>
      <c r="AU19" s="44">
        <f t="shared" si="29"/>
        <v>0.5733333333333334</v>
      </c>
      <c r="AV19" s="36">
        <f t="shared" si="30"/>
        <v>1050</v>
      </c>
      <c r="AW19" s="44">
        <f t="shared" si="31"/>
        <v>0.056573275862068964</v>
      </c>
      <c r="AX19" s="126">
        <f>'PEEA-Desempleo'!AX19</f>
        <v>454</v>
      </c>
      <c r="AY19" s="44">
        <f t="shared" si="32"/>
        <v>0.42992424242424243</v>
      </c>
      <c r="AZ19" s="126">
        <f>'PEEA-Desempleo'!BA19</f>
        <v>602</v>
      </c>
      <c r="BA19" s="44">
        <f t="shared" si="33"/>
        <v>0.5700757575757576</v>
      </c>
      <c r="BB19" s="36">
        <f t="shared" si="34"/>
        <v>1056</v>
      </c>
      <c r="BC19" s="44">
        <f t="shared" si="35"/>
        <v>0.0550487410728249</v>
      </c>
      <c r="BD19" s="126">
        <f>'PEEA-Desempleo'!BD19</f>
        <v>467</v>
      </c>
      <c r="BE19" s="44">
        <f t="shared" si="36"/>
        <v>0.4336118848653668</v>
      </c>
      <c r="BF19" s="126">
        <f>'PEEA-Desempleo'!BG19</f>
        <v>610</v>
      </c>
      <c r="BG19" s="44">
        <f t="shared" si="37"/>
        <v>0.5663881151346333</v>
      </c>
      <c r="BH19" s="36">
        <f t="shared" si="38"/>
        <v>1077</v>
      </c>
      <c r="BI19" s="44">
        <f t="shared" si="39"/>
        <v>0.05518548882967821</v>
      </c>
      <c r="BJ19" s="126">
        <f>'PEEA-Desempleo'!BJ19</f>
        <v>455</v>
      </c>
      <c r="BK19" s="44">
        <f t="shared" si="40"/>
        <v>0.43374642516682554</v>
      </c>
      <c r="BL19" s="112">
        <f>'PEEA-Desempleo'!BM19</f>
        <v>594</v>
      </c>
      <c r="BM19" s="44">
        <f t="shared" si="41"/>
        <v>0.5662535748331744</v>
      </c>
      <c r="BN19" s="36">
        <f t="shared" si="42"/>
        <v>1049</v>
      </c>
      <c r="BO19" s="44">
        <f t="shared" si="43"/>
        <v>0.05436923395874365</v>
      </c>
      <c r="BP19" s="126">
        <f>'PEEA-Desempleo'!BP19</f>
        <v>458</v>
      </c>
      <c r="BQ19" s="44">
        <f t="shared" si="44"/>
        <v>0.4386973180076628</v>
      </c>
      <c r="BR19" s="126">
        <f>'PEEA-Desempleo'!BS19</f>
        <v>586</v>
      </c>
      <c r="BS19" s="44">
        <f t="shared" si="45"/>
        <v>0.5613026819923371</v>
      </c>
      <c r="BT19" s="36">
        <f t="shared" si="46"/>
        <v>1044</v>
      </c>
      <c r="BU19" s="44">
        <f t="shared" si="47"/>
        <v>0.05484345450724942</v>
      </c>
    </row>
    <row r="20" spans="1:73" ht="15.75">
      <c r="A20" s="42" t="s">
        <v>3</v>
      </c>
      <c r="B20" s="38">
        <f>SUM(B10:B19)</f>
        <v>9717</v>
      </c>
      <c r="C20" s="45">
        <f t="shared" si="0"/>
        <v>0.46655783358140873</v>
      </c>
      <c r="D20" s="38">
        <f>SUM(D10:D19)</f>
        <v>11110</v>
      </c>
      <c r="E20" s="45">
        <f t="shared" si="1"/>
        <v>0.5334421664185912</v>
      </c>
      <c r="F20" s="38">
        <f>SUM(F10:F19)</f>
        <v>20827</v>
      </c>
      <c r="G20" s="45">
        <f t="shared" si="3"/>
        <v>1</v>
      </c>
      <c r="H20" s="38">
        <f>SUM(H10:H19)</f>
        <v>9659</v>
      </c>
      <c r="I20" s="45">
        <f t="shared" si="4"/>
        <v>0.4675896790434235</v>
      </c>
      <c r="J20" s="38">
        <f>SUM(J10:J19)</f>
        <v>10998</v>
      </c>
      <c r="K20" s="45">
        <f t="shared" si="5"/>
        <v>0.5324103209565765</v>
      </c>
      <c r="L20" s="38">
        <f>SUM(L10:L19)</f>
        <v>20657</v>
      </c>
      <c r="M20" s="45">
        <f t="shared" si="7"/>
        <v>1</v>
      </c>
      <c r="N20" s="38">
        <f>SUM(N10:N19)</f>
        <v>9484</v>
      </c>
      <c r="O20" s="45">
        <f t="shared" si="8"/>
        <v>0.46290511518937916</v>
      </c>
      <c r="P20" s="38">
        <f>SUM(P10:P19)</f>
        <v>11004</v>
      </c>
      <c r="Q20" s="45">
        <f t="shared" si="9"/>
        <v>0.5370948848106208</v>
      </c>
      <c r="R20" s="38">
        <f>SUM(R10:R19)</f>
        <v>20488</v>
      </c>
      <c r="S20" s="45">
        <f t="shared" si="11"/>
        <v>1</v>
      </c>
      <c r="T20" s="38">
        <f>SUM(T10:T19)</f>
        <v>9096</v>
      </c>
      <c r="U20" s="45">
        <f t="shared" si="12"/>
        <v>0.4614448051948052</v>
      </c>
      <c r="V20" s="38">
        <f>SUM(V10:V19)</f>
        <v>10616</v>
      </c>
      <c r="W20" s="45">
        <f t="shared" si="13"/>
        <v>0.5385551948051948</v>
      </c>
      <c r="X20" s="38">
        <f>SUM(X10:X19)</f>
        <v>19712</v>
      </c>
      <c r="Y20" s="45">
        <f t="shared" si="15"/>
        <v>1</v>
      </c>
      <c r="Z20" s="38">
        <f>SUM(Z10:Z19)</f>
        <v>8825</v>
      </c>
      <c r="AA20" s="45">
        <f t="shared" si="16"/>
        <v>0.46004274618151486</v>
      </c>
      <c r="AB20" s="38">
        <f>SUM(AB10:AB19)</f>
        <v>10358</v>
      </c>
      <c r="AC20" s="45">
        <f t="shared" si="17"/>
        <v>0.5399572538184851</v>
      </c>
      <c r="AD20" s="38">
        <f>SUM(AD10:AD19)</f>
        <v>19183</v>
      </c>
      <c r="AE20" s="45">
        <f t="shared" si="19"/>
        <v>1</v>
      </c>
      <c r="AF20" s="38">
        <f>SUM(AF10:AF19)</f>
        <v>8528</v>
      </c>
      <c r="AG20" s="45">
        <f t="shared" si="20"/>
        <v>0.4574371077616263</v>
      </c>
      <c r="AH20" s="38">
        <f>SUM(AH10:AH19)</f>
        <v>10115</v>
      </c>
      <c r="AI20" s="45">
        <f t="shared" si="21"/>
        <v>0.5425628922383736</v>
      </c>
      <c r="AJ20" s="38">
        <f>SUM(AJ10:AJ19)</f>
        <v>18643</v>
      </c>
      <c r="AK20" s="45">
        <f t="shared" si="23"/>
        <v>1</v>
      </c>
      <c r="AL20" s="38">
        <f>SUM(AL10:AL19)</f>
        <v>8516</v>
      </c>
      <c r="AM20" s="45">
        <f t="shared" si="24"/>
        <v>0.46192232588413973</v>
      </c>
      <c r="AN20" s="38">
        <f>SUM(AN10:AN19)</f>
        <v>9920</v>
      </c>
      <c r="AO20" s="45">
        <f t="shared" si="25"/>
        <v>0.5380776741158603</v>
      </c>
      <c r="AP20" s="38">
        <f>SUM(AP10:AP19)</f>
        <v>18436</v>
      </c>
      <c r="AQ20" s="45">
        <f t="shared" si="27"/>
        <v>1</v>
      </c>
      <c r="AR20" s="38">
        <f>SUM(AR10:AR19)</f>
        <v>8553</v>
      </c>
      <c r="AS20" s="45">
        <f t="shared" si="28"/>
        <v>0.4608297413793103</v>
      </c>
      <c r="AT20" s="38">
        <f>SUM(AT10:AT19)</f>
        <v>10007</v>
      </c>
      <c r="AU20" s="45">
        <f t="shared" si="29"/>
        <v>0.5391702586206897</v>
      </c>
      <c r="AV20" s="38">
        <f>SUM(AV10:AV19)</f>
        <v>18560</v>
      </c>
      <c r="AW20" s="45">
        <f t="shared" si="31"/>
        <v>1</v>
      </c>
      <c r="AX20" s="38">
        <f>SUM(AX10:AX19)</f>
        <v>8741</v>
      </c>
      <c r="AY20" s="45">
        <f t="shared" si="32"/>
        <v>0.455663869050722</v>
      </c>
      <c r="AZ20" s="38">
        <f>SUM(AZ10:AZ19)</f>
        <v>10442</v>
      </c>
      <c r="BA20" s="45">
        <f t="shared" si="33"/>
        <v>0.544336130949278</v>
      </c>
      <c r="BB20" s="38">
        <f>SUM(BB10:BB19)</f>
        <v>19183</v>
      </c>
      <c r="BC20" s="45">
        <f t="shared" si="35"/>
        <v>1</v>
      </c>
      <c r="BD20" s="38">
        <f>SUM(BD10:BD19)</f>
        <v>8883</v>
      </c>
      <c r="BE20" s="45">
        <f t="shared" si="36"/>
        <v>0.45516499282639883</v>
      </c>
      <c r="BF20" s="38">
        <f>SUM(BF10:BF19)</f>
        <v>10633</v>
      </c>
      <c r="BG20" s="45">
        <f t="shared" si="37"/>
        <v>0.5448350071736011</v>
      </c>
      <c r="BH20" s="38">
        <f>SUM(BH10:BH19)</f>
        <v>19516</v>
      </c>
      <c r="BI20" s="45">
        <f t="shared" si="39"/>
        <v>1</v>
      </c>
      <c r="BJ20" s="38">
        <f>SUM(BJ10:BJ19)</f>
        <v>8834</v>
      </c>
      <c r="BK20" s="45">
        <f t="shared" si="40"/>
        <v>0.4578625479423655</v>
      </c>
      <c r="BL20" s="38">
        <f>SUM(BL10:BL19)</f>
        <v>10460</v>
      </c>
      <c r="BM20" s="45">
        <f t="shared" si="41"/>
        <v>0.5421374520576345</v>
      </c>
      <c r="BN20" s="38">
        <f>SUM(BN10:BN19)</f>
        <v>19294</v>
      </c>
      <c r="BO20" s="45">
        <f t="shared" si="43"/>
        <v>1</v>
      </c>
      <c r="BP20" s="38">
        <f>SUM(BP10:BP19)</f>
        <v>8797</v>
      </c>
      <c r="BQ20" s="45">
        <f t="shared" si="44"/>
        <v>0.4621243958814877</v>
      </c>
      <c r="BR20" s="38">
        <f>SUM(BR10:BR19)</f>
        <v>10239</v>
      </c>
      <c r="BS20" s="45">
        <f t="shared" si="45"/>
        <v>0.5378756041185123</v>
      </c>
      <c r="BT20" s="38">
        <f>SUM(BT10:BT19)</f>
        <v>19036</v>
      </c>
      <c r="BU20" s="45">
        <f t="shared" si="47"/>
        <v>1</v>
      </c>
    </row>
    <row r="21" spans="38:68" ht="12.75">
      <c r="AL21" s="50"/>
      <c r="BP21" s="50"/>
    </row>
    <row r="25" spans="1:13" ht="12.75">
      <c r="A25" s="52"/>
      <c r="B25" s="52" t="s">
        <v>72</v>
      </c>
      <c r="C25" s="52" t="s">
        <v>73</v>
      </c>
      <c r="D25" s="52" t="s">
        <v>74</v>
      </c>
      <c r="E25" s="52" t="s">
        <v>75</v>
      </c>
      <c r="F25" s="52" t="s">
        <v>76</v>
      </c>
      <c r="G25" s="52" t="s">
        <v>77</v>
      </c>
      <c r="H25" s="52" t="s">
        <v>78</v>
      </c>
      <c r="I25" s="52" t="s">
        <v>79</v>
      </c>
      <c r="J25" s="52" t="s">
        <v>80</v>
      </c>
      <c r="K25" s="52" t="s">
        <v>84</v>
      </c>
      <c r="L25" s="52" t="s">
        <v>82</v>
      </c>
      <c r="M25" s="52" t="s">
        <v>83</v>
      </c>
    </row>
    <row r="26" spans="1:13" ht="12.75">
      <c r="A26" s="42" t="s">
        <v>7</v>
      </c>
      <c r="B26" s="44">
        <f>G10</f>
        <v>0.022230758150477745</v>
      </c>
      <c r="C26" s="44">
        <f>M10</f>
        <v>0.0217359732778235</v>
      </c>
      <c r="D26" s="44">
        <f>S10</f>
        <v>0.022745021475985942</v>
      </c>
      <c r="E26" s="44">
        <f>Y10</f>
        <v>0.022169237012987012</v>
      </c>
      <c r="F26" s="44">
        <f>AE10</f>
        <v>0.023614658812490225</v>
      </c>
      <c r="G26" s="44">
        <f>AK10</f>
        <v>0.022957678485222337</v>
      </c>
      <c r="H26" s="44">
        <f>AQ10</f>
        <v>0.024517248860924278</v>
      </c>
      <c r="I26" s="44">
        <f>AW10</f>
        <v>0.022844827586206897</v>
      </c>
      <c r="J26" s="44">
        <f>BC10</f>
        <v>0.025595579419277485</v>
      </c>
      <c r="K26" s="44">
        <f>BI10</f>
        <v>0.02187948350071736</v>
      </c>
      <c r="L26" s="44">
        <f>BO10</f>
        <v>0.02296050585674303</v>
      </c>
      <c r="M26" s="44">
        <f>BU10</f>
        <v>0.020960285774322338</v>
      </c>
    </row>
    <row r="27" spans="1:13" ht="12.75">
      <c r="A27" s="42" t="s">
        <v>8</v>
      </c>
      <c r="B27" s="81">
        <f aca="true" t="shared" si="48" ref="B27:B35">G11</f>
        <v>0.08973928074134536</v>
      </c>
      <c r="C27" s="81">
        <f aca="true" t="shared" si="49" ref="C27:C35">M11</f>
        <v>0.08645979571089703</v>
      </c>
      <c r="D27" s="81">
        <f aca="true" t="shared" si="50" ref="D27:D35">S11</f>
        <v>0.08853963295587661</v>
      </c>
      <c r="E27" s="81">
        <f aca="true" t="shared" si="51" ref="E27:E35">Y11</f>
        <v>0.08761160714285714</v>
      </c>
      <c r="F27" s="81">
        <f aca="true" t="shared" si="52" ref="F27:F35">AE11</f>
        <v>0.0874211541469009</v>
      </c>
      <c r="G27" s="81">
        <f aca="true" t="shared" si="53" ref="G27:G35">AK11</f>
        <v>0.08410663519819772</v>
      </c>
      <c r="H27" s="81">
        <f aca="true" t="shared" si="54" ref="H27:H35">AQ11</f>
        <v>0.08700368843566934</v>
      </c>
      <c r="I27" s="81">
        <f aca="true" t="shared" si="55" ref="I27:I35">AW11</f>
        <v>0.08798491379310344</v>
      </c>
      <c r="J27" s="81">
        <f aca="true" t="shared" si="56" ref="J27:J35">BC11</f>
        <v>0.09430224678100402</v>
      </c>
      <c r="K27" s="81">
        <f aca="true" t="shared" si="57" ref="K27:K35">BI11</f>
        <v>0.08536585365853659</v>
      </c>
      <c r="L27" s="81">
        <f aca="true" t="shared" si="58" ref="L27:L35">BO11</f>
        <v>0.08614076915103142</v>
      </c>
      <c r="M27" s="81">
        <f aca="true" t="shared" si="59" ref="M27:M35">BU11</f>
        <v>0.08720319394830847</v>
      </c>
    </row>
    <row r="28" spans="1:13" ht="12.75">
      <c r="A28" s="42" t="s">
        <v>9</v>
      </c>
      <c r="B28" s="81">
        <f t="shared" si="48"/>
        <v>0.12066068084697748</v>
      </c>
      <c r="C28" s="81">
        <f t="shared" si="49"/>
        <v>0.12121798905939875</v>
      </c>
      <c r="D28" s="81">
        <f t="shared" si="50"/>
        <v>0.11626317844591956</v>
      </c>
      <c r="E28" s="81">
        <f t="shared" si="51"/>
        <v>0.11414366883116883</v>
      </c>
      <c r="F28" s="81">
        <f t="shared" si="52"/>
        <v>0.11494552468331334</v>
      </c>
      <c r="G28" s="81">
        <f t="shared" si="53"/>
        <v>0.11071179531191332</v>
      </c>
      <c r="H28" s="81">
        <f t="shared" si="54"/>
        <v>0.11027337817313951</v>
      </c>
      <c r="I28" s="81">
        <f t="shared" si="55"/>
        <v>0.10980603448275862</v>
      </c>
      <c r="J28" s="81">
        <f t="shared" si="56"/>
        <v>0.11348589897304906</v>
      </c>
      <c r="K28" s="81">
        <f t="shared" si="57"/>
        <v>0.11493133838901415</v>
      </c>
      <c r="L28" s="81">
        <f t="shared" si="58"/>
        <v>0.11786047475899243</v>
      </c>
      <c r="M28" s="81">
        <f t="shared" si="59"/>
        <v>0.11430972893465013</v>
      </c>
    </row>
    <row r="29" spans="1:13" ht="12.75">
      <c r="A29" s="42" t="s">
        <v>10</v>
      </c>
      <c r="B29" s="81">
        <f t="shared" si="48"/>
        <v>0.1275267681375138</v>
      </c>
      <c r="C29" s="81">
        <f t="shared" si="49"/>
        <v>0.1243162124219393</v>
      </c>
      <c r="D29" s="81">
        <f t="shared" si="50"/>
        <v>0.12358453729012105</v>
      </c>
      <c r="E29" s="81">
        <f t="shared" si="51"/>
        <v>0.12327516233766234</v>
      </c>
      <c r="F29" s="81">
        <f t="shared" si="52"/>
        <v>0.12067976854506594</v>
      </c>
      <c r="G29" s="81">
        <f t="shared" si="53"/>
        <v>0.11886498954031004</v>
      </c>
      <c r="H29" s="81">
        <f t="shared" si="54"/>
        <v>0.11868084183119983</v>
      </c>
      <c r="I29" s="81">
        <f t="shared" si="55"/>
        <v>0.12085129310344828</v>
      </c>
      <c r="J29" s="81">
        <f t="shared" si="56"/>
        <v>0.11729135171766668</v>
      </c>
      <c r="K29" s="81">
        <f t="shared" si="57"/>
        <v>0.12205369952859192</v>
      </c>
      <c r="L29" s="81">
        <f t="shared" si="58"/>
        <v>0.12112573857157666</v>
      </c>
      <c r="M29" s="81">
        <f t="shared" si="59"/>
        <v>0.12203193948308468</v>
      </c>
    </row>
    <row r="30" spans="1:13" ht="12.75">
      <c r="A30" s="42" t="s">
        <v>11</v>
      </c>
      <c r="B30" s="81">
        <f t="shared" si="48"/>
        <v>0.13506505977817257</v>
      </c>
      <c r="C30" s="81">
        <f t="shared" si="49"/>
        <v>0.1363218279517839</v>
      </c>
      <c r="D30" s="81">
        <f t="shared" si="50"/>
        <v>0.13544513861772745</v>
      </c>
      <c r="E30" s="81">
        <f t="shared" si="51"/>
        <v>0.1330661525974026</v>
      </c>
      <c r="F30" s="81">
        <f t="shared" si="52"/>
        <v>0.13053224208934994</v>
      </c>
      <c r="G30" s="81">
        <f t="shared" si="53"/>
        <v>0.12986107386150297</v>
      </c>
      <c r="H30" s="81">
        <f t="shared" si="54"/>
        <v>0.12855283141679322</v>
      </c>
      <c r="I30" s="81">
        <f t="shared" si="55"/>
        <v>0.12947198275862068</v>
      </c>
      <c r="J30" s="81">
        <f t="shared" si="56"/>
        <v>0.1282906740343012</v>
      </c>
      <c r="K30" s="81">
        <f t="shared" si="57"/>
        <v>0.1295347407255585</v>
      </c>
      <c r="L30" s="81">
        <f t="shared" si="58"/>
        <v>0.12952213123250753</v>
      </c>
      <c r="M30" s="81">
        <f t="shared" si="59"/>
        <v>0.13069972683336836</v>
      </c>
    </row>
    <row r="31" spans="1:13" ht="12.75">
      <c r="A31" s="42" t="s">
        <v>12</v>
      </c>
      <c r="B31" s="81">
        <f t="shared" si="48"/>
        <v>0.12570221347289576</v>
      </c>
      <c r="C31" s="81">
        <f t="shared" si="49"/>
        <v>0.12504235852253473</v>
      </c>
      <c r="D31" s="81">
        <f t="shared" si="50"/>
        <v>0.12631784459195627</v>
      </c>
      <c r="E31" s="81">
        <f t="shared" si="51"/>
        <v>0.1253043831168831</v>
      </c>
      <c r="F31" s="81">
        <f t="shared" si="52"/>
        <v>0.12427670333107439</v>
      </c>
      <c r="G31" s="81">
        <f t="shared" si="53"/>
        <v>0.12540900069731267</v>
      </c>
      <c r="H31" s="81">
        <f t="shared" si="54"/>
        <v>0.12502712085050988</v>
      </c>
      <c r="I31" s="81">
        <f t="shared" si="55"/>
        <v>0.1251616379310345</v>
      </c>
      <c r="J31" s="81">
        <f t="shared" si="56"/>
        <v>0.12219152374498253</v>
      </c>
      <c r="K31" s="81">
        <f t="shared" si="57"/>
        <v>0.12461569993851199</v>
      </c>
      <c r="L31" s="81">
        <f t="shared" si="58"/>
        <v>0.12604954908261637</v>
      </c>
      <c r="M31" s="81">
        <f t="shared" si="59"/>
        <v>0.12549905442319814</v>
      </c>
    </row>
    <row r="32" spans="1:13" ht="12.75">
      <c r="A32" s="42" t="s">
        <v>13</v>
      </c>
      <c r="B32" s="81">
        <f t="shared" si="48"/>
        <v>0.12704662217314064</v>
      </c>
      <c r="C32" s="81">
        <f t="shared" si="49"/>
        <v>0.12818899162511496</v>
      </c>
      <c r="D32" s="81">
        <f t="shared" si="50"/>
        <v>0.12909996095275283</v>
      </c>
      <c r="E32" s="81">
        <f t="shared" si="51"/>
        <v>0.12956574675324675</v>
      </c>
      <c r="F32" s="81">
        <f t="shared" si="52"/>
        <v>0.13084501902726373</v>
      </c>
      <c r="G32" s="81">
        <f t="shared" si="53"/>
        <v>0.1335621949257094</v>
      </c>
      <c r="H32" s="81">
        <f t="shared" si="54"/>
        <v>0.13093946626166197</v>
      </c>
      <c r="I32" s="81">
        <f t="shared" si="55"/>
        <v>0.1310883620689655</v>
      </c>
      <c r="J32" s="81">
        <f t="shared" si="56"/>
        <v>0.1311577959651775</v>
      </c>
      <c r="K32" s="81">
        <f t="shared" si="57"/>
        <v>0.13214798114367698</v>
      </c>
      <c r="L32" s="81">
        <f t="shared" si="58"/>
        <v>0.12972944956981444</v>
      </c>
      <c r="M32" s="81">
        <f t="shared" si="59"/>
        <v>0.12975415003151922</v>
      </c>
    </row>
    <row r="33" spans="1:13" ht="12.75">
      <c r="A33" s="42" t="s">
        <v>14</v>
      </c>
      <c r="B33" s="81">
        <f t="shared" si="48"/>
        <v>0.10923320689489605</v>
      </c>
      <c r="C33" s="81">
        <f t="shared" si="49"/>
        <v>0.11110035339110229</v>
      </c>
      <c r="D33" s="81">
        <f t="shared" si="50"/>
        <v>0.11118703631393986</v>
      </c>
      <c r="E33" s="81">
        <f t="shared" si="51"/>
        <v>0.1140929383116883</v>
      </c>
      <c r="F33" s="81">
        <f t="shared" si="52"/>
        <v>0.11452848876609498</v>
      </c>
      <c r="G33" s="81">
        <f t="shared" si="53"/>
        <v>0.11618301775465321</v>
      </c>
      <c r="H33" s="81">
        <f t="shared" si="54"/>
        <v>0.1165654154914298</v>
      </c>
      <c r="I33" s="81">
        <f t="shared" si="55"/>
        <v>0.11632543103448276</v>
      </c>
      <c r="J33" s="81">
        <f t="shared" si="56"/>
        <v>0.1156753375384455</v>
      </c>
      <c r="K33" s="81">
        <f t="shared" si="57"/>
        <v>0.11641729862676778</v>
      </c>
      <c r="L33" s="81">
        <f t="shared" si="58"/>
        <v>0.11438789260910127</v>
      </c>
      <c r="M33" s="81">
        <f t="shared" si="59"/>
        <v>0.11651607480563143</v>
      </c>
    </row>
    <row r="34" spans="1:13" ht="12.75">
      <c r="A34" s="42" t="s">
        <v>15</v>
      </c>
      <c r="B34" s="81">
        <f t="shared" si="48"/>
        <v>0.0895472223555961</v>
      </c>
      <c r="C34" s="81">
        <f t="shared" si="49"/>
        <v>0.09212373529554146</v>
      </c>
      <c r="D34" s="81">
        <f t="shared" si="50"/>
        <v>0.09278602108551347</v>
      </c>
      <c r="E34" s="81">
        <f t="shared" si="51"/>
        <v>0.0950689935064935</v>
      </c>
      <c r="F34" s="81">
        <f t="shared" si="52"/>
        <v>0.09638742636709587</v>
      </c>
      <c r="G34" s="81">
        <f t="shared" si="53"/>
        <v>0.1001984659121386</v>
      </c>
      <c r="H34" s="81">
        <f t="shared" si="54"/>
        <v>0.10126925580386201</v>
      </c>
      <c r="I34" s="81">
        <f t="shared" si="55"/>
        <v>0.09989224137931034</v>
      </c>
      <c r="J34" s="81">
        <f t="shared" si="56"/>
        <v>0.09696085075327113</v>
      </c>
      <c r="K34" s="81">
        <f t="shared" si="57"/>
        <v>0.09786841565894651</v>
      </c>
      <c r="L34" s="81">
        <f t="shared" si="58"/>
        <v>0.09785425520887323</v>
      </c>
      <c r="M34" s="81">
        <f t="shared" si="59"/>
        <v>0.09818239125866779</v>
      </c>
    </row>
    <row r="35" spans="1:13" ht="12.75">
      <c r="A35" s="42" t="s">
        <v>16</v>
      </c>
      <c r="B35" s="81">
        <f t="shared" si="48"/>
        <v>0.05324818744898449</v>
      </c>
      <c r="C35" s="81">
        <f t="shared" si="49"/>
        <v>0.05349276274386407</v>
      </c>
      <c r="D35" s="81">
        <f t="shared" si="50"/>
        <v>0.05403162827020695</v>
      </c>
      <c r="E35" s="81">
        <f t="shared" si="51"/>
        <v>0.05570211038961039</v>
      </c>
      <c r="F35" s="81">
        <f t="shared" si="52"/>
        <v>0.056769014231350674</v>
      </c>
      <c r="G35" s="81">
        <f t="shared" si="53"/>
        <v>0.05814514831303975</v>
      </c>
      <c r="H35" s="81">
        <f t="shared" si="54"/>
        <v>0.05717075287481015</v>
      </c>
      <c r="I35" s="81">
        <f t="shared" si="55"/>
        <v>0.056573275862068964</v>
      </c>
      <c r="J35" s="81">
        <f t="shared" si="56"/>
        <v>0.0550487410728249</v>
      </c>
      <c r="K35" s="81">
        <f t="shared" si="57"/>
        <v>0.05518548882967821</v>
      </c>
      <c r="L35" s="81">
        <f t="shared" si="58"/>
        <v>0.05436923395874365</v>
      </c>
      <c r="M35" s="81">
        <f t="shared" si="59"/>
        <v>0.05484345450724942</v>
      </c>
    </row>
    <row r="36" ht="12.75">
      <c r="H36" s="81"/>
    </row>
    <row r="59" spans="1:7" ht="12.75" customHeight="1">
      <c r="A59" s="153" t="s">
        <v>132</v>
      </c>
      <c r="B59" s="153"/>
      <c r="C59" s="153"/>
      <c r="D59" s="153"/>
      <c r="E59" s="153"/>
      <c r="F59" s="153"/>
      <c r="G59" s="153"/>
    </row>
    <row r="60" spans="1:7" ht="12.75">
      <c r="A60" s="153"/>
      <c r="B60" s="153"/>
      <c r="C60" s="153"/>
      <c r="D60" s="153"/>
      <c r="E60" s="153"/>
      <c r="F60" s="153"/>
      <c r="G60" s="153"/>
    </row>
    <row r="61" spans="1:7" ht="12.75">
      <c r="A61" s="69"/>
      <c r="B61" s="69"/>
      <c r="C61" s="69"/>
      <c r="D61" s="69"/>
      <c r="E61" s="69"/>
      <c r="F61" s="69"/>
      <c r="G61" s="69"/>
    </row>
    <row r="69" spans="2:7" ht="12.75">
      <c r="B69" s="147" t="s">
        <v>133</v>
      </c>
      <c r="C69" s="147"/>
      <c r="D69" s="147"/>
      <c r="E69" s="147"/>
      <c r="F69" s="147"/>
      <c r="G69" s="147"/>
    </row>
    <row r="70" spans="2:7" ht="12.75">
      <c r="B70" s="147" t="s">
        <v>26</v>
      </c>
      <c r="C70" s="147"/>
      <c r="D70" s="147" t="s">
        <v>27</v>
      </c>
      <c r="E70" s="147"/>
      <c r="F70" s="147" t="s">
        <v>3</v>
      </c>
      <c r="G70" s="147"/>
    </row>
    <row r="71" spans="1:7" ht="25.5">
      <c r="A71" s="123"/>
      <c r="B71" s="120" t="s">
        <v>23</v>
      </c>
      <c r="C71" s="117" t="s">
        <v>41</v>
      </c>
      <c r="D71" s="120" t="s">
        <v>28</v>
      </c>
      <c r="E71" s="117" t="s">
        <v>41</v>
      </c>
      <c r="F71" s="117" t="s">
        <v>42</v>
      </c>
      <c r="G71" s="117" t="s">
        <v>43</v>
      </c>
    </row>
    <row r="72" spans="1:7" ht="12.75">
      <c r="A72" s="124" t="s">
        <v>7</v>
      </c>
      <c r="B72" s="118">
        <f>B10+H10+N10+T10+Z10+AF10+AL10+AR10+AX10+BD10+BJ10+BP10</f>
        <v>2773</v>
      </c>
      <c r="C72" s="121">
        <f>B72/F72</f>
        <v>0.5200675168792198</v>
      </c>
      <c r="D72" s="118">
        <f>D10+J10+P10+V10+AB10+AH10+AN10+AT10+AZ10+BF10+BL10+BR10</f>
        <v>2559</v>
      </c>
      <c r="E72" s="121">
        <f>D72/F72</f>
        <v>0.4799324831207802</v>
      </c>
      <c r="F72" s="118">
        <f>B72+D72</f>
        <v>5332</v>
      </c>
      <c r="G72" s="121">
        <f>F72/$F$82</f>
        <v>0.0228316954632068</v>
      </c>
    </row>
    <row r="73" spans="1:7" ht="12.75">
      <c r="A73" s="124" t="s">
        <v>8</v>
      </c>
      <c r="B73" s="118">
        <f aca="true" t="shared" si="60" ref="B73:B81">B11+H11+N11+T11+Z11+AF11+AL11+AR11+AX11+BD11+BJ11+BP11</f>
        <v>10602</v>
      </c>
      <c r="C73" s="121">
        <f aca="true" t="shared" si="61" ref="C73:C81">B73/F73</f>
        <v>0.5178021978021978</v>
      </c>
      <c r="D73" s="118">
        <f aca="true" t="shared" si="62" ref="D73:D81">D11+J11+P11+V11+AB11+AH11+AN11+AT11+AZ11+BF11+BL11+BR11</f>
        <v>9873</v>
      </c>
      <c r="E73" s="121">
        <f aca="true" t="shared" si="63" ref="E73:E81">D73/F73</f>
        <v>0.48219780219780217</v>
      </c>
      <c r="F73" s="118">
        <f aca="true" t="shared" si="64" ref="F73:F81">B73+D73</f>
        <v>20475</v>
      </c>
      <c r="G73" s="121">
        <f aca="true" t="shared" si="65" ref="G73:G81">F73/$F$82</f>
        <v>0.08767422442032244</v>
      </c>
    </row>
    <row r="74" spans="1:7" ht="12.75">
      <c r="A74" s="124" t="s">
        <v>9</v>
      </c>
      <c r="B74" s="118">
        <f t="shared" si="60"/>
        <v>12810</v>
      </c>
      <c r="C74" s="121">
        <f t="shared" si="61"/>
        <v>0.4769351055512119</v>
      </c>
      <c r="D74" s="118">
        <f t="shared" si="62"/>
        <v>14049</v>
      </c>
      <c r="E74" s="121">
        <f t="shared" si="63"/>
        <v>0.5230648944487881</v>
      </c>
      <c r="F74" s="118">
        <f t="shared" si="64"/>
        <v>26859</v>
      </c>
      <c r="G74" s="121">
        <f t="shared" si="65"/>
        <v>0.11501059798317169</v>
      </c>
    </row>
    <row r="75" spans="1:7" ht="12.75">
      <c r="A75" s="124" t="s">
        <v>10</v>
      </c>
      <c r="B75" s="118">
        <f t="shared" si="60"/>
        <v>13020</v>
      </c>
      <c r="C75" s="121">
        <f t="shared" si="61"/>
        <v>0.4578059071729958</v>
      </c>
      <c r="D75" s="118">
        <f t="shared" si="62"/>
        <v>15420</v>
      </c>
      <c r="E75" s="121">
        <f t="shared" si="63"/>
        <v>0.5421940928270043</v>
      </c>
      <c r="F75" s="118">
        <f t="shared" si="64"/>
        <v>28440</v>
      </c>
      <c r="G75" s="121">
        <f t="shared" si="65"/>
        <v>0.12178046117284347</v>
      </c>
    </row>
    <row r="76" spans="1:7" ht="12.75">
      <c r="A76" s="124" t="s">
        <v>11</v>
      </c>
      <c r="B76" s="118">
        <f t="shared" si="60"/>
        <v>13476</v>
      </c>
      <c r="C76" s="121">
        <f t="shared" si="61"/>
        <v>0.43894335689391223</v>
      </c>
      <c r="D76" s="118">
        <f t="shared" si="62"/>
        <v>17225</v>
      </c>
      <c r="E76" s="121">
        <f t="shared" si="63"/>
        <v>0.5610566431060877</v>
      </c>
      <c r="F76" s="118">
        <f t="shared" si="64"/>
        <v>30701</v>
      </c>
      <c r="G76" s="121">
        <f t="shared" si="65"/>
        <v>0.13146209347635257</v>
      </c>
    </row>
    <row r="77" spans="1:7" ht="12.75">
      <c r="A77" s="124" t="s">
        <v>12</v>
      </c>
      <c r="B77" s="118">
        <f t="shared" si="60"/>
        <v>13380</v>
      </c>
      <c r="C77" s="121">
        <f t="shared" si="61"/>
        <v>0.4581250427994248</v>
      </c>
      <c r="D77" s="118">
        <f t="shared" si="62"/>
        <v>15826</v>
      </c>
      <c r="E77" s="121">
        <f t="shared" si="63"/>
        <v>0.5418749572005752</v>
      </c>
      <c r="F77" s="118">
        <f t="shared" si="64"/>
        <v>29206</v>
      </c>
      <c r="G77" s="121">
        <f t="shared" si="65"/>
        <v>0.12506048343931317</v>
      </c>
    </row>
    <row r="78" spans="1:7" ht="12.75">
      <c r="A78" s="124" t="s">
        <v>13</v>
      </c>
      <c r="B78" s="118">
        <f t="shared" si="60"/>
        <v>12985</v>
      </c>
      <c r="C78" s="121">
        <f t="shared" si="61"/>
        <v>0.4270257826887661</v>
      </c>
      <c r="D78" s="118">
        <f t="shared" si="62"/>
        <v>17423</v>
      </c>
      <c r="E78" s="121">
        <f t="shared" si="63"/>
        <v>0.5729742173112339</v>
      </c>
      <c r="F78" s="118">
        <f t="shared" si="64"/>
        <v>30408</v>
      </c>
      <c r="G78" s="121">
        <f t="shared" si="65"/>
        <v>0.1302074635493609</v>
      </c>
    </row>
    <row r="79" spans="1:7" ht="12.75">
      <c r="A79" s="124" t="s">
        <v>14</v>
      </c>
      <c r="B79" s="118">
        <f t="shared" si="60"/>
        <v>12088</v>
      </c>
      <c r="C79" s="121">
        <f t="shared" si="61"/>
        <v>0.45300554639484336</v>
      </c>
      <c r="D79" s="118">
        <f t="shared" si="62"/>
        <v>14596</v>
      </c>
      <c r="E79" s="121">
        <f t="shared" si="63"/>
        <v>0.5469944536051566</v>
      </c>
      <c r="F79" s="118">
        <f t="shared" si="64"/>
        <v>26684</v>
      </c>
      <c r="G79" s="121">
        <f t="shared" si="65"/>
        <v>0.11426124563769885</v>
      </c>
    </row>
    <row r="80" spans="1:7" ht="12.75">
      <c r="A80" s="124" t="s">
        <v>15</v>
      </c>
      <c r="B80" s="118">
        <f t="shared" si="60"/>
        <v>10851</v>
      </c>
      <c r="C80" s="121">
        <f t="shared" si="61"/>
        <v>0.48209525502043715</v>
      </c>
      <c r="D80" s="118">
        <f t="shared" si="62"/>
        <v>11657</v>
      </c>
      <c r="E80" s="121">
        <f t="shared" si="63"/>
        <v>0.5179047449795628</v>
      </c>
      <c r="F80" s="118">
        <f t="shared" si="64"/>
        <v>22508</v>
      </c>
      <c r="G80" s="121">
        <f t="shared" si="65"/>
        <v>0.0963795576680155</v>
      </c>
    </row>
    <row r="81" spans="1:7" ht="12.75">
      <c r="A81" s="124" t="s">
        <v>16</v>
      </c>
      <c r="B81" s="118">
        <f t="shared" si="60"/>
        <v>5648</v>
      </c>
      <c r="C81" s="121">
        <f t="shared" si="61"/>
        <v>0.4370840427178455</v>
      </c>
      <c r="D81" s="118">
        <f t="shared" si="62"/>
        <v>7274</v>
      </c>
      <c r="E81" s="121">
        <f t="shared" si="63"/>
        <v>0.5629159572821545</v>
      </c>
      <c r="F81" s="118">
        <f t="shared" si="64"/>
        <v>12922</v>
      </c>
      <c r="G81" s="121">
        <f t="shared" si="65"/>
        <v>0.0553321771897146</v>
      </c>
    </row>
    <row r="82" ht="12.75">
      <c r="F82" s="76">
        <f>SUM(F72:F81)</f>
        <v>233535</v>
      </c>
    </row>
    <row r="87" spans="1:10" ht="15" customHeight="1">
      <c r="A87" s="149" t="s">
        <v>116</v>
      </c>
      <c r="B87" s="149"/>
      <c r="C87" s="149"/>
      <c r="D87" s="149"/>
      <c r="E87" s="149"/>
      <c r="F87" s="149"/>
      <c r="G87" s="149"/>
      <c r="H87" s="149"/>
      <c r="I87" s="149"/>
      <c r="J87" s="149"/>
    </row>
    <row r="88" spans="1:10" ht="12.75">
      <c r="A88" s="108"/>
      <c r="B88" s="150" t="s">
        <v>26</v>
      </c>
      <c r="C88" s="151"/>
      <c r="D88" s="152"/>
      <c r="E88" s="150" t="s">
        <v>27</v>
      </c>
      <c r="F88" s="151"/>
      <c r="G88" s="152"/>
      <c r="H88" s="147" t="s">
        <v>60</v>
      </c>
      <c r="I88" s="147"/>
      <c r="J88" s="147"/>
    </row>
    <row r="89" spans="1:10" ht="25.5">
      <c r="A89" s="107"/>
      <c r="B89" s="107" t="s">
        <v>23</v>
      </c>
      <c r="C89" s="120" t="s">
        <v>24</v>
      </c>
      <c r="D89" s="105" t="s">
        <v>41</v>
      </c>
      <c r="E89" s="107" t="s">
        <v>28</v>
      </c>
      <c r="F89" s="120" t="s">
        <v>24</v>
      </c>
      <c r="G89" s="105" t="s">
        <v>41</v>
      </c>
      <c r="H89" s="105" t="s">
        <v>42</v>
      </c>
      <c r="I89" s="117" t="s">
        <v>24</v>
      </c>
      <c r="J89" s="105" t="s">
        <v>43</v>
      </c>
    </row>
    <row r="90" spans="1:10" ht="12.75">
      <c r="A90" s="109" t="s">
        <v>7</v>
      </c>
      <c r="B90" s="106">
        <f aca="true" t="shared" si="66" ref="B90:B99">B72/12</f>
        <v>231.08333333333334</v>
      </c>
      <c r="C90" s="113">
        <v>3795</v>
      </c>
      <c r="D90" s="111">
        <f>B90/C90</f>
        <v>0.0608915239350022</v>
      </c>
      <c r="E90" s="106">
        <f aca="true" t="shared" si="67" ref="E90:E99">D72/12</f>
        <v>213.25</v>
      </c>
      <c r="F90" s="115">
        <v>3517</v>
      </c>
      <c r="G90" s="111">
        <f>E90/F90</f>
        <v>0.06063406312197896</v>
      </c>
      <c r="H90" s="106">
        <f aca="true" t="shared" si="68" ref="H90:H99">B90+E90</f>
        <v>444.33333333333337</v>
      </c>
      <c r="I90" s="118">
        <v>7312</v>
      </c>
      <c r="J90" s="110">
        <f>H90/I90</f>
        <v>0.06076768781911014</v>
      </c>
    </row>
    <row r="91" spans="1:10" ht="12.75">
      <c r="A91" s="109" t="s">
        <v>8</v>
      </c>
      <c r="B91" s="106">
        <f t="shared" si="66"/>
        <v>883.5</v>
      </c>
      <c r="C91" s="113">
        <v>5114</v>
      </c>
      <c r="D91" s="122">
        <f aca="true" t="shared" si="69" ref="D91:D100">B91/C91</f>
        <v>0.172761048103246</v>
      </c>
      <c r="E91" s="106">
        <f t="shared" si="67"/>
        <v>822.75</v>
      </c>
      <c r="F91" s="115">
        <v>4795</v>
      </c>
      <c r="G91" s="122">
        <f aca="true" t="shared" si="70" ref="G91:G100">E91/F91</f>
        <v>0.17158498435870698</v>
      </c>
      <c r="H91" s="106">
        <f t="shared" si="68"/>
        <v>1706.25</v>
      </c>
      <c r="I91" s="118">
        <v>9909</v>
      </c>
      <c r="J91" s="121">
        <f aca="true" t="shared" si="71" ref="J91:J100">H91/I91</f>
        <v>0.17219194671510749</v>
      </c>
    </row>
    <row r="92" spans="1:10" ht="12.75">
      <c r="A92" s="109" t="s">
        <v>9</v>
      </c>
      <c r="B92" s="106">
        <f t="shared" si="66"/>
        <v>1067.5</v>
      </c>
      <c r="C92" s="113">
        <v>5750</v>
      </c>
      <c r="D92" s="122">
        <f t="shared" si="69"/>
        <v>0.18565217391304348</v>
      </c>
      <c r="E92" s="106">
        <f t="shared" si="67"/>
        <v>1170.75</v>
      </c>
      <c r="F92" s="115">
        <v>5644</v>
      </c>
      <c r="G92" s="122">
        <f t="shared" si="70"/>
        <v>0.2074326718639263</v>
      </c>
      <c r="H92" s="106">
        <f t="shared" si="68"/>
        <v>2238.25</v>
      </c>
      <c r="I92" s="118">
        <v>11394</v>
      </c>
      <c r="J92" s="121">
        <f t="shared" si="71"/>
        <v>0.1964411093558013</v>
      </c>
    </row>
    <row r="93" spans="1:10" ht="12.75">
      <c r="A93" s="109" t="s">
        <v>10</v>
      </c>
      <c r="B93" s="106">
        <f t="shared" si="66"/>
        <v>1085</v>
      </c>
      <c r="C93" s="113">
        <v>6447</v>
      </c>
      <c r="D93" s="122">
        <f t="shared" si="69"/>
        <v>0.16829533116178066</v>
      </c>
      <c r="E93" s="106">
        <f t="shared" si="67"/>
        <v>1285</v>
      </c>
      <c r="F93" s="115">
        <v>6370</v>
      </c>
      <c r="G93" s="122">
        <f t="shared" si="70"/>
        <v>0.20172684458398743</v>
      </c>
      <c r="H93" s="106">
        <f t="shared" si="68"/>
        <v>2370</v>
      </c>
      <c r="I93" s="118">
        <v>12817</v>
      </c>
      <c r="J93" s="121">
        <f t="shared" si="71"/>
        <v>0.18491066552235313</v>
      </c>
    </row>
    <row r="94" spans="1:10" ht="12.75">
      <c r="A94" s="109" t="s">
        <v>11</v>
      </c>
      <c r="B94" s="106">
        <f t="shared" si="66"/>
        <v>1123</v>
      </c>
      <c r="C94" s="113">
        <v>6233</v>
      </c>
      <c r="D94" s="122">
        <f t="shared" si="69"/>
        <v>0.18017006257019091</v>
      </c>
      <c r="E94" s="106">
        <f t="shared" si="67"/>
        <v>1435.4166666666667</v>
      </c>
      <c r="F94" s="115">
        <v>6197</v>
      </c>
      <c r="G94" s="122">
        <f t="shared" si="70"/>
        <v>0.23163089667043193</v>
      </c>
      <c r="H94" s="106">
        <f t="shared" si="68"/>
        <v>2558.416666666667</v>
      </c>
      <c r="I94" s="118">
        <v>12430</v>
      </c>
      <c r="J94" s="121">
        <f t="shared" si="71"/>
        <v>0.2058259587020649</v>
      </c>
    </row>
    <row r="95" spans="1:10" ht="12.75">
      <c r="A95" s="109" t="s">
        <v>12</v>
      </c>
      <c r="B95" s="106">
        <f t="shared" si="66"/>
        <v>1115</v>
      </c>
      <c r="C95" s="113">
        <v>5904</v>
      </c>
      <c r="D95" s="122">
        <f t="shared" si="69"/>
        <v>0.1888550135501355</v>
      </c>
      <c r="E95" s="106">
        <f t="shared" si="67"/>
        <v>1318.8333333333333</v>
      </c>
      <c r="F95" s="115">
        <v>6141</v>
      </c>
      <c r="G95" s="122">
        <f t="shared" si="70"/>
        <v>0.21475872550616076</v>
      </c>
      <c r="H95" s="106">
        <f t="shared" si="68"/>
        <v>2433.833333333333</v>
      </c>
      <c r="I95" s="118">
        <v>12045</v>
      </c>
      <c r="J95" s="121">
        <f t="shared" si="71"/>
        <v>0.2020617130206171</v>
      </c>
    </row>
    <row r="96" spans="1:10" ht="12.75">
      <c r="A96" s="109" t="s">
        <v>13</v>
      </c>
      <c r="B96" s="106">
        <f t="shared" si="66"/>
        <v>1082.0833333333333</v>
      </c>
      <c r="C96" s="113">
        <v>5432</v>
      </c>
      <c r="D96" s="122">
        <f t="shared" si="69"/>
        <v>0.19920532646048109</v>
      </c>
      <c r="E96" s="106">
        <f t="shared" si="67"/>
        <v>1451.9166666666667</v>
      </c>
      <c r="F96" s="115">
        <v>5799</v>
      </c>
      <c r="G96" s="122">
        <f t="shared" si="70"/>
        <v>0.2503736276369489</v>
      </c>
      <c r="H96" s="106">
        <f t="shared" si="68"/>
        <v>2534</v>
      </c>
      <c r="I96" s="118">
        <v>11231</v>
      </c>
      <c r="J96" s="121">
        <f t="shared" si="71"/>
        <v>0.22562550084587302</v>
      </c>
    </row>
    <row r="97" spans="1:10" ht="12.75">
      <c r="A97" s="109" t="s">
        <v>14</v>
      </c>
      <c r="B97" s="106">
        <f t="shared" si="66"/>
        <v>1007.3333333333334</v>
      </c>
      <c r="C97" s="113">
        <v>4601</v>
      </c>
      <c r="D97" s="122">
        <f t="shared" si="69"/>
        <v>0.2189379120481055</v>
      </c>
      <c r="E97" s="106">
        <f t="shared" si="67"/>
        <v>1216.3333333333333</v>
      </c>
      <c r="F97" s="115">
        <v>5039</v>
      </c>
      <c r="G97" s="122">
        <f t="shared" si="70"/>
        <v>0.2413838724614672</v>
      </c>
      <c r="H97" s="106">
        <f t="shared" si="68"/>
        <v>2223.6666666666665</v>
      </c>
      <c r="I97" s="118">
        <v>9640</v>
      </c>
      <c r="J97" s="121">
        <f t="shared" si="71"/>
        <v>0.23067081604426</v>
      </c>
    </row>
    <row r="98" spans="1:10" ht="12.75">
      <c r="A98" s="109" t="s">
        <v>15</v>
      </c>
      <c r="B98" s="106">
        <f t="shared" si="66"/>
        <v>904.25</v>
      </c>
      <c r="C98" s="113">
        <v>3867</v>
      </c>
      <c r="D98" s="122">
        <f t="shared" si="69"/>
        <v>0.23383760020687872</v>
      </c>
      <c r="E98" s="106">
        <f t="shared" si="67"/>
        <v>971.4166666666666</v>
      </c>
      <c r="F98" s="115">
        <v>3985</v>
      </c>
      <c r="G98" s="122">
        <f t="shared" si="70"/>
        <v>0.24376829778335424</v>
      </c>
      <c r="H98" s="106">
        <f t="shared" si="68"/>
        <v>1875.6666666666665</v>
      </c>
      <c r="I98" s="118">
        <v>7852</v>
      </c>
      <c r="J98" s="121">
        <f t="shared" si="71"/>
        <v>0.238877568347767</v>
      </c>
    </row>
    <row r="99" spans="1:10" ht="12.75">
      <c r="A99" s="109" t="s">
        <v>16</v>
      </c>
      <c r="B99" s="106">
        <f t="shared" si="66"/>
        <v>470.6666666666667</v>
      </c>
      <c r="C99" s="113">
        <v>3491</v>
      </c>
      <c r="D99" s="122">
        <f t="shared" si="69"/>
        <v>0.1348228778764442</v>
      </c>
      <c r="E99" s="106">
        <f t="shared" si="67"/>
        <v>606.1666666666666</v>
      </c>
      <c r="F99" s="115">
        <v>3858</v>
      </c>
      <c r="G99" s="122">
        <f t="shared" si="70"/>
        <v>0.1571194055641956</v>
      </c>
      <c r="H99" s="106">
        <f t="shared" si="68"/>
        <v>1076.8333333333333</v>
      </c>
      <c r="I99" s="118">
        <v>7349</v>
      </c>
      <c r="J99" s="121">
        <f t="shared" si="71"/>
        <v>0.1465278722728716</v>
      </c>
    </row>
    <row r="100" spans="1:10" ht="15.75">
      <c r="A100" s="108" t="s">
        <v>60</v>
      </c>
      <c r="B100" s="106">
        <f>SUM(B90:B99)</f>
        <v>8969.416666666666</v>
      </c>
      <c r="C100" s="114">
        <v>50634</v>
      </c>
      <c r="D100" s="122">
        <f t="shared" si="69"/>
        <v>0.17714217060999854</v>
      </c>
      <c r="E100" s="106">
        <f>SUM(E90:E99)</f>
        <v>10491.833333333332</v>
      </c>
      <c r="F100" s="116">
        <v>51345</v>
      </c>
      <c r="G100" s="122">
        <f t="shared" si="70"/>
        <v>0.2043399227448307</v>
      </c>
      <c r="H100" s="106">
        <f>SUM(H90:H99)</f>
        <v>19461.25</v>
      </c>
      <c r="I100" s="119">
        <v>101979</v>
      </c>
      <c r="J100" s="121">
        <f t="shared" si="71"/>
        <v>0.1908358583629963</v>
      </c>
    </row>
  </sheetData>
  <sheetProtection/>
  <mergeCells count="59">
    <mergeCell ref="A59:G60"/>
    <mergeCell ref="N7:S7"/>
    <mergeCell ref="N8:O8"/>
    <mergeCell ref="P8:Q8"/>
    <mergeCell ref="R8:S8"/>
    <mergeCell ref="F8:G8"/>
    <mergeCell ref="A3:H4"/>
    <mergeCell ref="A7:A9"/>
    <mergeCell ref="B7:G7"/>
    <mergeCell ref="B8:C8"/>
    <mergeCell ref="D8:E8"/>
    <mergeCell ref="H7:M7"/>
    <mergeCell ref="H8:I8"/>
    <mergeCell ref="J8:K8"/>
    <mergeCell ref="L8:M8"/>
    <mergeCell ref="BF8:BG8"/>
    <mergeCell ref="BH8:BI8"/>
    <mergeCell ref="T7:Y7"/>
    <mergeCell ref="T8:U8"/>
    <mergeCell ref="V8:W8"/>
    <mergeCell ref="X8:Y8"/>
    <mergeCell ref="AH8:AI8"/>
    <mergeCell ref="AD8:AE8"/>
    <mergeCell ref="AF7:AK7"/>
    <mergeCell ref="AF8:AG8"/>
    <mergeCell ref="BP7:BU7"/>
    <mergeCell ref="BP8:BQ8"/>
    <mergeCell ref="BR8:BS8"/>
    <mergeCell ref="BT8:BU8"/>
    <mergeCell ref="AX7:BC7"/>
    <mergeCell ref="AX8:AY8"/>
    <mergeCell ref="AZ8:BA8"/>
    <mergeCell ref="BB8:BC8"/>
    <mergeCell ref="BD7:BI7"/>
    <mergeCell ref="BD8:BE8"/>
    <mergeCell ref="AR8:AS8"/>
    <mergeCell ref="AT8:AU8"/>
    <mergeCell ref="AV8:AW8"/>
    <mergeCell ref="Z7:AE7"/>
    <mergeCell ref="Z8:AA8"/>
    <mergeCell ref="AB8:AC8"/>
    <mergeCell ref="AJ8:AK8"/>
    <mergeCell ref="B69:G69"/>
    <mergeCell ref="BJ7:BO7"/>
    <mergeCell ref="BJ8:BK8"/>
    <mergeCell ref="BL8:BM8"/>
    <mergeCell ref="BN8:BO8"/>
    <mergeCell ref="AL7:AQ7"/>
    <mergeCell ref="AL8:AM8"/>
    <mergeCell ref="AN8:AO8"/>
    <mergeCell ref="AP8:AQ8"/>
    <mergeCell ref="AR7:AW7"/>
    <mergeCell ref="H88:J88"/>
    <mergeCell ref="A87:J87"/>
    <mergeCell ref="E88:G88"/>
    <mergeCell ref="B88:D88"/>
    <mergeCell ref="B70:C70"/>
    <mergeCell ref="D70:E70"/>
    <mergeCell ref="F70:G70"/>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BU60"/>
  <sheetViews>
    <sheetView zoomScalePageLayoutView="0" workbookViewId="0" topLeftCell="A1">
      <selection activeCell="A1" sqref="A1"/>
    </sheetView>
  </sheetViews>
  <sheetFormatPr defaultColWidth="11.421875" defaultRowHeight="15"/>
  <cols>
    <col min="1" max="1" width="24.00390625" style="25" bestFit="1" customWidth="1"/>
    <col min="2" max="16384" width="11.421875" style="25" customWidth="1"/>
  </cols>
  <sheetData>
    <row r="1" s="26" customFormat="1" ht="15.75">
      <c r="A1" s="82" t="s">
        <v>112</v>
      </c>
    </row>
    <row r="2" s="33" customFormat="1" ht="15.75">
      <c r="A2" s="34"/>
    </row>
    <row r="3" spans="1:7" s="33" customFormat="1" ht="17.25" customHeight="1">
      <c r="A3" s="140" t="s">
        <v>134</v>
      </c>
      <c r="B3" s="140"/>
      <c r="C3" s="140"/>
      <c r="D3" s="140"/>
      <c r="E3" s="140"/>
      <c r="F3" s="140"/>
      <c r="G3" s="140"/>
    </row>
    <row r="4" spans="1:7" s="33" customFormat="1" ht="12.75">
      <c r="A4" s="140"/>
      <c r="B4" s="140"/>
      <c r="C4" s="140"/>
      <c r="D4" s="140"/>
      <c r="E4" s="140"/>
      <c r="F4" s="140"/>
      <c r="G4" s="140"/>
    </row>
    <row r="7" spans="1:73" ht="12.75">
      <c r="A7" s="157" t="s">
        <v>106</v>
      </c>
      <c r="B7" s="154" t="s">
        <v>22</v>
      </c>
      <c r="C7" s="154"/>
      <c r="D7" s="154"/>
      <c r="E7" s="154"/>
      <c r="F7" s="154"/>
      <c r="G7" s="155"/>
      <c r="H7" s="154" t="s">
        <v>40</v>
      </c>
      <c r="I7" s="154"/>
      <c r="J7" s="154"/>
      <c r="K7" s="154"/>
      <c r="L7" s="154"/>
      <c r="M7" s="155"/>
      <c r="N7" s="154" t="s">
        <v>39</v>
      </c>
      <c r="O7" s="154"/>
      <c r="P7" s="154"/>
      <c r="Q7" s="154"/>
      <c r="R7" s="154"/>
      <c r="S7" s="155"/>
      <c r="T7" s="154" t="s">
        <v>38</v>
      </c>
      <c r="U7" s="154"/>
      <c r="V7" s="154"/>
      <c r="W7" s="154"/>
      <c r="X7" s="154"/>
      <c r="Y7" s="155"/>
      <c r="Z7" s="154" t="s">
        <v>37</v>
      </c>
      <c r="AA7" s="154"/>
      <c r="AB7" s="154"/>
      <c r="AC7" s="154"/>
      <c r="AD7" s="154"/>
      <c r="AE7" s="155"/>
      <c r="AF7" s="154" t="s">
        <v>36</v>
      </c>
      <c r="AG7" s="154"/>
      <c r="AH7" s="154"/>
      <c r="AI7" s="154"/>
      <c r="AJ7" s="154"/>
      <c r="AK7" s="155"/>
      <c r="AL7" s="154" t="s">
        <v>61</v>
      </c>
      <c r="AM7" s="154"/>
      <c r="AN7" s="154"/>
      <c r="AO7" s="154"/>
      <c r="AP7" s="154"/>
      <c r="AQ7" s="155"/>
      <c r="AR7" s="154" t="s">
        <v>34</v>
      </c>
      <c r="AS7" s="154"/>
      <c r="AT7" s="154"/>
      <c r="AU7" s="154"/>
      <c r="AV7" s="154"/>
      <c r="AW7" s="155"/>
      <c r="AX7" s="154" t="s">
        <v>33</v>
      </c>
      <c r="AY7" s="154"/>
      <c r="AZ7" s="154"/>
      <c r="BA7" s="154"/>
      <c r="BB7" s="154"/>
      <c r="BC7" s="155"/>
      <c r="BD7" s="154" t="s">
        <v>32</v>
      </c>
      <c r="BE7" s="154"/>
      <c r="BF7" s="154"/>
      <c r="BG7" s="154"/>
      <c r="BH7" s="154"/>
      <c r="BI7" s="155"/>
      <c r="BJ7" s="154" t="s">
        <v>31</v>
      </c>
      <c r="BK7" s="154"/>
      <c r="BL7" s="154"/>
      <c r="BM7" s="154"/>
      <c r="BN7" s="154"/>
      <c r="BO7" s="155"/>
      <c r="BP7" s="154" t="s">
        <v>30</v>
      </c>
      <c r="BQ7" s="154"/>
      <c r="BR7" s="154"/>
      <c r="BS7" s="154"/>
      <c r="BT7" s="154"/>
      <c r="BU7" s="155"/>
    </row>
    <row r="8" spans="1:73" ht="12.75">
      <c r="A8" s="158"/>
      <c r="B8" s="155" t="s">
        <v>44</v>
      </c>
      <c r="C8" s="156"/>
      <c r="D8" s="156" t="s">
        <v>2</v>
      </c>
      <c r="E8" s="156"/>
      <c r="F8" s="156" t="s">
        <v>3</v>
      </c>
      <c r="G8" s="156"/>
      <c r="H8" s="156" t="s">
        <v>44</v>
      </c>
      <c r="I8" s="156"/>
      <c r="J8" s="156" t="s">
        <v>2</v>
      </c>
      <c r="K8" s="156"/>
      <c r="L8" s="156" t="s">
        <v>3</v>
      </c>
      <c r="M8" s="156"/>
      <c r="N8" s="156" t="s">
        <v>44</v>
      </c>
      <c r="O8" s="156"/>
      <c r="P8" s="156" t="s">
        <v>2</v>
      </c>
      <c r="Q8" s="156"/>
      <c r="R8" s="156" t="s">
        <v>3</v>
      </c>
      <c r="S8" s="156"/>
      <c r="T8" s="156" t="s">
        <v>44</v>
      </c>
      <c r="U8" s="156"/>
      <c r="V8" s="156" t="s">
        <v>2</v>
      </c>
      <c r="W8" s="156"/>
      <c r="X8" s="156" t="s">
        <v>3</v>
      </c>
      <c r="Y8" s="156"/>
      <c r="Z8" s="156" t="s">
        <v>44</v>
      </c>
      <c r="AA8" s="156"/>
      <c r="AB8" s="156" t="s">
        <v>2</v>
      </c>
      <c r="AC8" s="156"/>
      <c r="AD8" s="156" t="s">
        <v>3</v>
      </c>
      <c r="AE8" s="156"/>
      <c r="AF8" s="156" t="s">
        <v>44</v>
      </c>
      <c r="AG8" s="156"/>
      <c r="AH8" s="156" t="s">
        <v>2</v>
      </c>
      <c r="AI8" s="156"/>
      <c r="AJ8" s="156" t="s">
        <v>3</v>
      </c>
      <c r="AK8" s="156"/>
      <c r="AL8" s="156" t="s">
        <v>44</v>
      </c>
      <c r="AM8" s="156"/>
      <c r="AN8" s="156" t="s">
        <v>2</v>
      </c>
      <c r="AO8" s="156"/>
      <c r="AP8" s="156" t="s">
        <v>3</v>
      </c>
      <c r="AQ8" s="156"/>
      <c r="AR8" s="156" t="s">
        <v>44</v>
      </c>
      <c r="AS8" s="156"/>
      <c r="AT8" s="156" t="s">
        <v>2</v>
      </c>
      <c r="AU8" s="156"/>
      <c r="AV8" s="156" t="s">
        <v>3</v>
      </c>
      <c r="AW8" s="156"/>
      <c r="AX8" s="156" t="s">
        <v>44</v>
      </c>
      <c r="AY8" s="156"/>
      <c r="AZ8" s="156" t="s">
        <v>2</v>
      </c>
      <c r="BA8" s="156"/>
      <c r="BB8" s="156" t="s">
        <v>3</v>
      </c>
      <c r="BC8" s="156"/>
      <c r="BD8" s="156" t="s">
        <v>44</v>
      </c>
      <c r="BE8" s="156"/>
      <c r="BF8" s="156" t="s">
        <v>2</v>
      </c>
      <c r="BG8" s="156"/>
      <c r="BH8" s="156" t="s">
        <v>3</v>
      </c>
      <c r="BI8" s="156"/>
      <c r="BJ8" s="156" t="s">
        <v>44</v>
      </c>
      <c r="BK8" s="156"/>
      <c r="BL8" s="156" t="s">
        <v>2</v>
      </c>
      <c r="BM8" s="156"/>
      <c r="BN8" s="156" t="s">
        <v>3</v>
      </c>
      <c r="BO8" s="156"/>
      <c r="BP8" s="156" t="s">
        <v>44</v>
      </c>
      <c r="BQ8" s="156"/>
      <c r="BR8" s="156" t="s">
        <v>2</v>
      </c>
      <c r="BS8" s="156"/>
      <c r="BT8" s="156" t="s">
        <v>3</v>
      </c>
      <c r="BU8" s="156"/>
    </row>
    <row r="9" spans="1:73" ht="38.25">
      <c r="A9" s="159"/>
      <c r="B9" s="60" t="s">
        <v>45</v>
      </c>
      <c r="C9" s="29" t="s">
        <v>46</v>
      </c>
      <c r="D9" s="29" t="s">
        <v>47</v>
      </c>
      <c r="E9" s="29" t="s">
        <v>48</v>
      </c>
      <c r="F9" s="29" t="s">
        <v>49</v>
      </c>
      <c r="G9" s="29" t="s">
        <v>50</v>
      </c>
      <c r="H9" s="29" t="s">
        <v>45</v>
      </c>
      <c r="I9" s="29" t="s">
        <v>46</v>
      </c>
      <c r="J9" s="29" t="s">
        <v>47</v>
      </c>
      <c r="K9" s="29" t="s">
        <v>48</v>
      </c>
      <c r="L9" s="29" t="s">
        <v>49</v>
      </c>
      <c r="M9" s="29" t="s">
        <v>50</v>
      </c>
      <c r="N9" s="29" t="s">
        <v>45</v>
      </c>
      <c r="O9" s="29" t="s">
        <v>46</v>
      </c>
      <c r="P9" s="29" t="s">
        <v>47</v>
      </c>
      <c r="Q9" s="29" t="s">
        <v>48</v>
      </c>
      <c r="R9" s="29" t="s">
        <v>49</v>
      </c>
      <c r="S9" s="29" t="s">
        <v>50</v>
      </c>
      <c r="T9" s="29" t="s">
        <v>45</v>
      </c>
      <c r="U9" s="29" t="s">
        <v>46</v>
      </c>
      <c r="V9" s="29" t="s">
        <v>47</v>
      </c>
      <c r="W9" s="29" t="s">
        <v>48</v>
      </c>
      <c r="X9" s="29" t="s">
        <v>49</v>
      </c>
      <c r="Y9" s="29" t="s">
        <v>50</v>
      </c>
      <c r="Z9" s="29" t="s">
        <v>45</v>
      </c>
      <c r="AA9" s="29" t="s">
        <v>46</v>
      </c>
      <c r="AB9" s="29" t="s">
        <v>47</v>
      </c>
      <c r="AC9" s="29" t="s">
        <v>48</v>
      </c>
      <c r="AD9" s="29" t="s">
        <v>49</v>
      </c>
      <c r="AE9" s="29" t="s">
        <v>50</v>
      </c>
      <c r="AF9" s="29" t="s">
        <v>45</v>
      </c>
      <c r="AG9" s="29" t="s">
        <v>46</v>
      </c>
      <c r="AH9" s="29" t="s">
        <v>47</v>
      </c>
      <c r="AI9" s="29" t="s">
        <v>48</v>
      </c>
      <c r="AJ9" s="29" t="s">
        <v>49</v>
      </c>
      <c r="AK9" s="29" t="s">
        <v>50</v>
      </c>
      <c r="AL9" s="29" t="s">
        <v>45</v>
      </c>
      <c r="AM9" s="29" t="s">
        <v>46</v>
      </c>
      <c r="AN9" s="29" t="s">
        <v>47</v>
      </c>
      <c r="AO9" s="29" t="s">
        <v>48</v>
      </c>
      <c r="AP9" s="29" t="s">
        <v>49</v>
      </c>
      <c r="AQ9" s="29" t="s">
        <v>50</v>
      </c>
      <c r="AR9" s="29" t="s">
        <v>45</v>
      </c>
      <c r="AS9" s="29" t="s">
        <v>46</v>
      </c>
      <c r="AT9" s="29" t="s">
        <v>47</v>
      </c>
      <c r="AU9" s="29" t="s">
        <v>48</v>
      </c>
      <c r="AV9" s="29" t="s">
        <v>49</v>
      </c>
      <c r="AW9" s="29" t="s">
        <v>50</v>
      </c>
      <c r="AX9" s="29" t="s">
        <v>45</v>
      </c>
      <c r="AY9" s="29" t="s">
        <v>46</v>
      </c>
      <c r="AZ9" s="29" t="s">
        <v>47</v>
      </c>
      <c r="BA9" s="29" t="s">
        <v>48</v>
      </c>
      <c r="BB9" s="29" t="s">
        <v>49</v>
      </c>
      <c r="BC9" s="29" t="s">
        <v>50</v>
      </c>
      <c r="BD9" s="29" t="s">
        <v>45</v>
      </c>
      <c r="BE9" s="29" t="s">
        <v>46</v>
      </c>
      <c r="BF9" s="29" t="s">
        <v>47</v>
      </c>
      <c r="BG9" s="29" t="s">
        <v>48</v>
      </c>
      <c r="BH9" s="29" t="s">
        <v>49</v>
      </c>
      <c r="BI9" s="29" t="s">
        <v>50</v>
      </c>
      <c r="BJ9" s="29" t="s">
        <v>45</v>
      </c>
      <c r="BK9" s="29" t="s">
        <v>46</v>
      </c>
      <c r="BL9" s="29" t="s">
        <v>47</v>
      </c>
      <c r="BM9" s="29" t="s">
        <v>48</v>
      </c>
      <c r="BN9" s="29" t="s">
        <v>49</v>
      </c>
      <c r="BO9" s="29" t="s">
        <v>50</v>
      </c>
      <c r="BP9" s="29" t="s">
        <v>45</v>
      </c>
      <c r="BQ9" s="29" t="s">
        <v>46</v>
      </c>
      <c r="BR9" s="29" t="s">
        <v>47</v>
      </c>
      <c r="BS9" s="29" t="s">
        <v>48</v>
      </c>
      <c r="BT9" s="29" t="s">
        <v>49</v>
      </c>
      <c r="BU9" s="29" t="s">
        <v>50</v>
      </c>
    </row>
    <row r="10" spans="1:73" ht="12.75">
      <c r="A10" s="30" t="s">
        <v>51</v>
      </c>
      <c r="B10" s="103">
        <v>72</v>
      </c>
      <c r="C10" s="31">
        <f>B10/$F$19</f>
        <v>0.00345705094348682</v>
      </c>
      <c r="D10" s="103">
        <v>123</v>
      </c>
      <c r="E10" s="31">
        <f>D10/$F$19</f>
        <v>0.005905795361789984</v>
      </c>
      <c r="F10" s="27">
        <f>B10+D10</f>
        <v>195</v>
      </c>
      <c r="G10" s="31">
        <f>F10/$F$19</f>
        <v>0.009362846305276805</v>
      </c>
      <c r="H10" s="103">
        <v>72</v>
      </c>
      <c r="I10" s="31">
        <f>H10/$L$19</f>
        <v>0.003485501282858111</v>
      </c>
      <c r="J10" s="103">
        <v>128</v>
      </c>
      <c r="K10" s="31">
        <f>J10/$L$19</f>
        <v>0.006196446725081087</v>
      </c>
      <c r="L10" s="27">
        <f>H10+J10</f>
        <v>200</v>
      </c>
      <c r="M10" s="31">
        <f>L10/$L$19</f>
        <v>0.009681948007939197</v>
      </c>
      <c r="N10" s="103">
        <v>73</v>
      </c>
      <c r="O10" s="31">
        <f>N10/$R$19</f>
        <v>0.0035630613041780553</v>
      </c>
      <c r="P10" s="103">
        <v>133</v>
      </c>
      <c r="Q10" s="31">
        <f>P10/$R$19</f>
        <v>0.0064916048418586485</v>
      </c>
      <c r="R10" s="27">
        <f>N10+P10</f>
        <v>206</v>
      </c>
      <c r="S10" s="31">
        <f>R10/$R$19</f>
        <v>0.010054666146036704</v>
      </c>
      <c r="T10" s="103">
        <v>71</v>
      </c>
      <c r="U10" s="31">
        <f>T10/$X$19</f>
        <v>0.003601866883116883</v>
      </c>
      <c r="V10" s="137">
        <v>124</v>
      </c>
      <c r="W10" s="31">
        <f>V10/$X$19</f>
        <v>0.006290584415584416</v>
      </c>
      <c r="X10" s="27">
        <f>T10+V10</f>
        <v>195</v>
      </c>
      <c r="Y10" s="31">
        <f>X10/$X$19</f>
        <v>0.009892451298701298</v>
      </c>
      <c r="Z10" s="103">
        <v>66</v>
      </c>
      <c r="AA10" s="31">
        <f>Z10/$AD$19</f>
        <v>0.003440546317051556</v>
      </c>
      <c r="AB10" s="103">
        <v>121</v>
      </c>
      <c r="AC10" s="31">
        <f>AB10/$AD$19</f>
        <v>0.0063076682479278525</v>
      </c>
      <c r="AD10" s="27">
        <f>Z10+AB10</f>
        <v>187</v>
      </c>
      <c r="AE10" s="31">
        <f>AD10/$AD$19</f>
        <v>0.009748214564979409</v>
      </c>
      <c r="AF10" s="103">
        <v>67</v>
      </c>
      <c r="AG10" s="31">
        <f>AF10/$AJ$19</f>
        <v>0.003593842192780132</v>
      </c>
      <c r="AH10" s="103">
        <v>120</v>
      </c>
      <c r="AI10" s="31">
        <f>AH10/$AJ$19</f>
        <v>0.006436732285576356</v>
      </c>
      <c r="AJ10" s="27">
        <f>AF10+AH10</f>
        <v>187</v>
      </c>
      <c r="AK10" s="31">
        <f>AJ10/$AJ$19</f>
        <v>0.010030574478356489</v>
      </c>
      <c r="AL10" s="103">
        <v>65</v>
      </c>
      <c r="AM10" s="31">
        <f>AL10/$AP$19</f>
        <v>0.003525710566283359</v>
      </c>
      <c r="AN10" s="103">
        <v>118</v>
      </c>
      <c r="AO10" s="31">
        <f>AN10/$AP$19</f>
        <v>0.0064005207203297896</v>
      </c>
      <c r="AP10" s="27">
        <f>AL10+AN10</f>
        <v>183</v>
      </c>
      <c r="AQ10" s="31">
        <f>AP10/$AP$19</f>
        <v>0.009926231286613149</v>
      </c>
      <c r="AR10" s="103">
        <v>62</v>
      </c>
      <c r="AS10" s="31">
        <f>AR10/$AV$19</f>
        <v>0.0033405172413793105</v>
      </c>
      <c r="AT10" s="103">
        <v>122</v>
      </c>
      <c r="AU10" s="31">
        <f>AT10/$AV$19</f>
        <v>0.006573275862068966</v>
      </c>
      <c r="AV10" s="27">
        <f>AR10+AT10</f>
        <v>184</v>
      </c>
      <c r="AW10" s="31">
        <f>AV10/$AV$19</f>
        <v>0.009913793103448277</v>
      </c>
      <c r="AX10" s="103">
        <v>59</v>
      </c>
      <c r="AY10" s="31">
        <f>AX10/$BB$19</f>
        <v>0.003075639889485482</v>
      </c>
      <c r="AZ10" s="103">
        <v>120</v>
      </c>
      <c r="BA10" s="31">
        <f>AZ10/$BB$19</f>
        <v>0.006255538758275557</v>
      </c>
      <c r="BB10" s="27">
        <f>AX10+AZ10</f>
        <v>179</v>
      </c>
      <c r="BC10" s="31">
        <f>BB10/$BB$19</f>
        <v>0.009331178647761038</v>
      </c>
      <c r="BD10" s="103">
        <v>61</v>
      </c>
      <c r="BE10" s="31">
        <f>BD10/$BH$19</f>
        <v>0.00312564050010248</v>
      </c>
      <c r="BF10" s="103">
        <v>120</v>
      </c>
      <c r="BG10" s="31">
        <f>BF10/$BH$19</f>
        <v>0.006148800983808158</v>
      </c>
      <c r="BH10" s="27">
        <f>BD10+BF10</f>
        <v>181</v>
      </c>
      <c r="BI10" s="31">
        <f>BH10/$BH$19</f>
        <v>0.009274441483910637</v>
      </c>
      <c r="BJ10" s="138">
        <v>66</v>
      </c>
      <c r="BK10" s="31">
        <f>BJ10/$BN$19</f>
        <v>0.0034207525655644243</v>
      </c>
      <c r="BL10" s="138">
        <v>120</v>
      </c>
      <c r="BM10" s="31">
        <f>BL10/$BN$19</f>
        <v>0.006219550119208044</v>
      </c>
      <c r="BN10" s="27">
        <f>BJ10+BL10</f>
        <v>186</v>
      </c>
      <c r="BO10" s="31">
        <f>BN10/$BN$19</f>
        <v>0.009640302684772468</v>
      </c>
      <c r="BP10" s="80">
        <v>67</v>
      </c>
      <c r="BQ10" s="31">
        <f>BP10/$BT$19</f>
        <v>0.003519646984660643</v>
      </c>
      <c r="BR10" s="80">
        <v>120</v>
      </c>
      <c r="BS10" s="31">
        <f>BR10/$BT$19</f>
        <v>0.006303845345660853</v>
      </c>
      <c r="BT10" s="27">
        <f>BP10+BR10</f>
        <v>187</v>
      </c>
      <c r="BU10" s="31">
        <f>BT10/$BT$19</f>
        <v>0.009823492330321495</v>
      </c>
    </row>
    <row r="11" spans="1:73" ht="12.75">
      <c r="A11" s="30" t="s">
        <v>52</v>
      </c>
      <c r="B11" s="103">
        <v>1721</v>
      </c>
      <c r="C11" s="31">
        <f aca="true" t="shared" si="0" ref="C11:C19">B11/$F$19</f>
        <v>0.08263312046862246</v>
      </c>
      <c r="D11" s="103">
        <v>1913</v>
      </c>
      <c r="E11" s="31">
        <f aca="true" t="shared" si="1" ref="E11:E19">D11/$F$19</f>
        <v>0.09185192298458732</v>
      </c>
      <c r="F11" s="27">
        <f aca="true" t="shared" si="2" ref="F11:F18">B11+D11</f>
        <v>3634</v>
      </c>
      <c r="G11" s="31">
        <f aca="true" t="shared" si="3" ref="G11:G19">F11/$F$19</f>
        <v>0.17448504345320978</v>
      </c>
      <c r="H11" s="103">
        <v>1776</v>
      </c>
      <c r="I11" s="31">
        <f aca="true" t="shared" si="4" ref="I11:I19">H11/$L$19</f>
        <v>0.08597569831050007</v>
      </c>
      <c r="J11" s="103">
        <v>1932</v>
      </c>
      <c r="K11" s="31">
        <f aca="true" t="shared" si="5" ref="K11:K19">J11/$L$19</f>
        <v>0.09352761775669265</v>
      </c>
      <c r="L11" s="27">
        <f aca="true" t="shared" si="6" ref="L11:L18">H11+J11</f>
        <v>3708</v>
      </c>
      <c r="M11" s="31">
        <f aca="true" t="shared" si="7" ref="M11:M19">L11/$L$19</f>
        <v>0.17950331606719272</v>
      </c>
      <c r="N11" s="103">
        <v>1801</v>
      </c>
      <c r="O11" s="31">
        <f aca="true" t="shared" si="8" ref="O11:O19">N11/$R$19</f>
        <v>0.08790511518937914</v>
      </c>
      <c r="P11" s="103">
        <v>1949</v>
      </c>
      <c r="Q11" s="31">
        <f aca="true" t="shared" si="9" ref="Q11:Q19">P11/$R$19</f>
        <v>0.09512885591565795</v>
      </c>
      <c r="R11" s="27">
        <f aca="true" t="shared" si="10" ref="R11:R18">N11+P11</f>
        <v>3750</v>
      </c>
      <c r="S11" s="31">
        <f aca="true" t="shared" si="11" ref="S11:S19">R11/$R$19</f>
        <v>0.1830339711050371</v>
      </c>
      <c r="T11" s="103">
        <v>1767</v>
      </c>
      <c r="U11" s="31">
        <f aca="true" t="shared" si="12" ref="U11:U19">T11/$X$19</f>
        <v>0.08964082792207792</v>
      </c>
      <c r="V11" s="137">
        <v>1920</v>
      </c>
      <c r="W11" s="31">
        <f aca="true" t="shared" si="13" ref="W11:W19">V11/$X$19</f>
        <v>0.09740259740259741</v>
      </c>
      <c r="X11" s="27">
        <f aca="true" t="shared" si="14" ref="X11:X18">T11+V11</f>
        <v>3687</v>
      </c>
      <c r="Y11" s="31">
        <f aca="true" t="shared" si="15" ref="Y11:Y19">X11/$X$19</f>
        <v>0.18704342532467533</v>
      </c>
      <c r="Z11" s="103">
        <v>1698</v>
      </c>
      <c r="AA11" s="31">
        <f aca="true" t="shared" si="16" ref="AA11:AA19">Z11/$AD$19</f>
        <v>0.08851587342959913</v>
      </c>
      <c r="AB11" s="103">
        <v>1897</v>
      </c>
      <c r="AC11" s="31">
        <f aca="true" t="shared" si="17" ref="AC11:AC19">AB11/$AD$19</f>
        <v>0.0988896418704061</v>
      </c>
      <c r="AD11" s="27">
        <f aca="true" t="shared" si="18" ref="AD11:AD18">Z11+AB11</f>
        <v>3595</v>
      </c>
      <c r="AE11" s="31">
        <f aca="true" t="shared" si="19" ref="AE11:AE19">AD11/$AD$19</f>
        <v>0.1874055153000052</v>
      </c>
      <c r="AF11" s="103">
        <v>1669</v>
      </c>
      <c r="AG11" s="31">
        <f aca="true" t="shared" si="20" ref="AG11:AG19">AF11/$AJ$19</f>
        <v>0.08952421820522448</v>
      </c>
      <c r="AH11" s="103">
        <v>1889</v>
      </c>
      <c r="AI11" s="31">
        <f aca="true" t="shared" si="21" ref="AI11:AI19">AH11/$AJ$19</f>
        <v>0.10132489406211447</v>
      </c>
      <c r="AJ11" s="27">
        <f aca="true" t="shared" si="22" ref="AJ11:AJ18">AF11+AH11</f>
        <v>3558</v>
      </c>
      <c r="AK11" s="31">
        <f aca="true" t="shared" si="23" ref="AK11:AK19">AJ11/$AJ$19</f>
        <v>0.19084911226733894</v>
      </c>
      <c r="AL11" s="103">
        <v>1692</v>
      </c>
      <c r="AM11" s="31">
        <f aca="true" t="shared" si="24" ref="AM11:AM19">AL11/$AP$19</f>
        <v>0.09177695812540682</v>
      </c>
      <c r="AN11" s="103">
        <v>1896</v>
      </c>
      <c r="AO11" s="31">
        <f aca="true" t="shared" si="25" ref="AO11:AO19">AN11/$AP$19</f>
        <v>0.10284226513343458</v>
      </c>
      <c r="AP11" s="27">
        <f aca="true" t="shared" si="26" ref="AP11:AP18">AL11+AN11</f>
        <v>3588</v>
      </c>
      <c r="AQ11" s="31">
        <f aca="true" t="shared" si="27" ref="AQ11:AQ19">AP11/$AP$19</f>
        <v>0.1946192232588414</v>
      </c>
      <c r="AR11" s="103">
        <v>1696</v>
      </c>
      <c r="AS11" s="31">
        <f aca="true" t="shared" si="28" ref="AS11:AS19">AR11/$AV$19</f>
        <v>0.09137931034482759</v>
      </c>
      <c r="AT11" s="103">
        <v>1876</v>
      </c>
      <c r="AU11" s="31">
        <f aca="true" t="shared" si="29" ref="AU11:AU19">AT11/$AV$19</f>
        <v>0.10107758620689655</v>
      </c>
      <c r="AV11" s="27">
        <f aca="true" t="shared" si="30" ref="AV11:AV18">AR11+AT11</f>
        <v>3572</v>
      </c>
      <c r="AW11" s="31">
        <f aca="true" t="shared" si="31" ref="AW11:AW19">AV11/$AV$19</f>
        <v>0.19245689655172413</v>
      </c>
      <c r="AX11" s="103">
        <v>1758</v>
      </c>
      <c r="AY11" s="31">
        <f aca="true" t="shared" si="32" ref="AY11:AY19">AX11/$BB$19</f>
        <v>0.09164364280873691</v>
      </c>
      <c r="AZ11" s="103">
        <v>1931</v>
      </c>
      <c r="BA11" s="31">
        <f aca="true" t="shared" si="33" ref="BA11:BA19">AZ11/$BB$19</f>
        <v>0.10066204451858417</v>
      </c>
      <c r="BB11" s="27">
        <f aca="true" t="shared" si="34" ref="BB11:BB18">AX11+AZ11</f>
        <v>3689</v>
      </c>
      <c r="BC11" s="31">
        <f aca="true" t="shared" si="35" ref="BC11:BC19">BB11/$BB$19</f>
        <v>0.19230568732732106</v>
      </c>
      <c r="BD11" s="103">
        <v>1813</v>
      </c>
      <c r="BE11" s="31">
        <f aca="true" t="shared" si="36" ref="BE11:BE19">BD11/$BH$19</f>
        <v>0.09289813486370158</v>
      </c>
      <c r="BF11" s="103">
        <v>1970</v>
      </c>
      <c r="BG11" s="31">
        <f aca="true" t="shared" si="37" ref="BG11:BG19">BF11/$BH$19</f>
        <v>0.10094281615085059</v>
      </c>
      <c r="BH11" s="27">
        <f aca="true" t="shared" si="38" ref="BH11:BH18">BD11+BF11</f>
        <v>3783</v>
      </c>
      <c r="BI11" s="31">
        <f aca="true" t="shared" si="39" ref="BI11:BI19">BH11/$BH$19</f>
        <v>0.19384095101455215</v>
      </c>
      <c r="BJ11" s="138">
        <v>1818</v>
      </c>
      <c r="BK11" s="31">
        <f aca="true" t="shared" si="40" ref="BK11:BK19">BJ11/$BN$19</f>
        <v>0.09422618430600187</v>
      </c>
      <c r="BL11" s="138">
        <v>1964</v>
      </c>
      <c r="BM11" s="31">
        <f aca="true" t="shared" si="41" ref="BM11:BM19">BL11/$BN$19</f>
        <v>0.10179330361770499</v>
      </c>
      <c r="BN11" s="27">
        <f aca="true" t="shared" si="42" ref="BN11:BN18">BJ11+BL11</f>
        <v>3782</v>
      </c>
      <c r="BO11" s="31">
        <f aca="true" t="shared" si="43" ref="BO11:BO19">BN11/$BN$19</f>
        <v>0.19601948792370685</v>
      </c>
      <c r="BP11" s="80">
        <v>1833</v>
      </c>
      <c r="BQ11" s="31">
        <f aca="true" t="shared" si="44" ref="BQ11:BQ19">BP11/$BT$19</f>
        <v>0.09629123765496952</v>
      </c>
      <c r="BR11" s="80">
        <v>1987</v>
      </c>
      <c r="BS11" s="31">
        <f aca="true" t="shared" si="45" ref="BS11:BS19">BR11/$BT$19</f>
        <v>0.1043811725152343</v>
      </c>
      <c r="BT11" s="27">
        <f aca="true" t="shared" si="46" ref="BT11:BT18">BP11+BR11</f>
        <v>3820</v>
      </c>
      <c r="BU11" s="31">
        <f aca="true" t="shared" si="47" ref="BU11:BU19">BT11/$BT$19</f>
        <v>0.20067241017020382</v>
      </c>
    </row>
    <row r="12" spans="1:73" ht="12.75">
      <c r="A12" s="30" t="s">
        <v>53</v>
      </c>
      <c r="B12" s="103">
        <v>5476</v>
      </c>
      <c r="C12" s="31">
        <f t="shared" si="0"/>
        <v>0.2629279300907476</v>
      </c>
      <c r="D12" s="103">
        <v>5114</v>
      </c>
      <c r="E12" s="31">
        <f t="shared" si="1"/>
        <v>0.24554664618043887</v>
      </c>
      <c r="F12" s="27">
        <f t="shared" si="2"/>
        <v>10590</v>
      </c>
      <c r="G12" s="31">
        <f t="shared" si="3"/>
        <v>0.5084745762711864</v>
      </c>
      <c r="H12" s="103">
        <v>5415</v>
      </c>
      <c r="I12" s="31">
        <f t="shared" si="4"/>
        <v>0.26213874231495377</v>
      </c>
      <c r="J12" s="103">
        <v>5075</v>
      </c>
      <c r="K12" s="31">
        <f t="shared" si="5"/>
        <v>0.24567943070145715</v>
      </c>
      <c r="L12" s="27">
        <f t="shared" si="6"/>
        <v>10490</v>
      </c>
      <c r="M12" s="31">
        <f t="shared" si="7"/>
        <v>0.5078181730164109</v>
      </c>
      <c r="N12" s="103">
        <v>5322</v>
      </c>
      <c r="O12" s="31">
        <f t="shared" si="8"/>
        <v>0.25976181179226865</v>
      </c>
      <c r="P12" s="103">
        <v>5098</v>
      </c>
      <c r="Q12" s="31">
        <f t="shared" si="9"/>
        <v>0.24882858258492777</v>
      </c>
      <c r="R12" s="27">
        <f t="shared" si="10"/>
        <v>10420</v>
      </c>
      <c r="S12" s="31">
        <f t="shared" si="11"/>
        <v>0.5085903943771964</v>
      </c>
      <c r="T12" s="103">
        <v>5136</v>
      </c>
      <c r="U12" s="31">
        <f t="shared" si="12"/>
        <v>0.26055194805194803</v>
      </c>
      <c r="V12" s="137">
        <v>4943</v>
      </c>
      <c r="W12" s="31">
        <f t="shared" si="13"/>
        <v>0.2507609577922078</v>
      </c>
      <c r="X12" s="27">
        <f t="shared" si="14"/>
        <v>10079</v>
      </c>
      <c r="Y12" s="31">
        <f t="shared" si="15"/>
        <v>0.5113129058441559</v>
      </c>
      <c r="Z12" s="103">
        <v>4990</v>
      </c>
      <c r="AA12" s="31">
        <f t="shared" si="16"/>
        <v>0.26012615336495853</v>
      </c>
      <c r="AB12" s="103">
        <v>4823</v>
      </c>
      <c r="AC12" s="31">
        <f t="shared" si="17"/>
        <v>0.25142052859302505</v>
      </c>
      <c r="AD12" s="27">
        <f t="shared" si="18"/>
        <v>9813</v>
      </c>
      <c r="AE12" s="31">
        <f t="shared" si="19"/>
        <v>0.5115466819579836</v>
      </c>
      <c r="AF12" s="103">
        <v>4807</v>
      </c>
      <c r="AG12" s="31">
        <f t="shared" si="20"/>
        <v>0.2578447674730462</v>
      </c>
      <c r="AH12" s="103">
        <v>4717</v>
      </c>
      <c r="AI12" s="31">
        <f t="shared" si="21"/>
        <v>0.2530172182588639</v>
      </c>
      <c r="AJ12" s="27">
        <f t="shared" si="22"/>
        <v>9524</v>
      </c>
      <c r="AK12" s="31">
        <f t="shared" si="23"/>
        <v>0.5108619857319101</v>
      </c>
      <c r="AL12" s="103">
        <v>4710</v>
      </c>
      <c r="AM12" s="31">
        <f t="shared" si="24"/>
        <v>0.25547841180299413</v>
      </c>
      <c r="AN12" s="103">
        <v>4560</v>
      </c>
      <c r="AO12" s="31">
        <f t="shared" si="25"/>
        <v>0.24734215665003254</v>
      </c>
      <c r="AP12" s="27">
        <f t="shared" si="26"/>
        <v>9270</v>
      </c>
      <c r="AQ12" s="31">
        <f t="shared" si="27"/>
        <v>0.5028205684530267</v>
      </c>
      <c r="AR12" s="103">
        <v>4706</v>
      </c>
      <c r="AS12" s="31">
        <f t="shared" si="28"/>
        <v>0.2535560344827586</v>
      </c>
      <c r="AT12" s="103">
        <v>4587</v>
      </c>
      <c r="AU12" s="31">
        <f t="shared" si="29"/>
        <v>0.24714439655172413</v>
      </c>
      <c r="AV12" s="27">
        <f t="shared" si="30"/>
        <v>9293</v>
      </c>
      <c r="AW12" s="31">
        <f t="shared" si="31"/>
        <v>0.5007004310344828</v>
      </c>
      <c r="AX12" s="103">
        <v>4761</v>
      </c>
      <c r="AY12" s="31">
        <f t="shared" si="32"/>
        <v>0.2481885002345827</v>
      </c>
      <c r="AZ12" s="103">
        <v>4790</v>
      </c>
      <c r="BA12" s="31">
        <f t="shared" si="33"/>
        <v>0.2497002554344993</v>
      </c>
      <c r="BB12" s="27">
        <f t="shared" si="34"/>
        <v>9551</v>
      </c>
      <c r="BC12" s="31">
        <f t="shared" si="35"/>
        <v>0.497888755669082</v>
      </c>
      <c r="BD12" s="103">
        <v>4860</v>
      </c>
      <c r="BE12" s="31">
        <f t="shared" si="36"/>
        <v>0.24902643984423037</v>
      </c>
      <c r="BF12" s="103">
        <v>4865</v>
      </c>
      <c r="BG12" s="31">
        <f t="shared" si="37"/>
        <v>0.24928263988522237</v>
      </c>
      <c r="BH12" s="27">
        <f t="shared" si="38"/>
        <v>9725</v>
      </c>
      <c r="BI12" s="31">
        <f t="shared" si="39"/>
        <v>0.49830907972945276</v>
      </c>
      <c r="BJ12" s="138">
        <v>4832</v>
      </c>
      <c r="BK12" s="31">
        <f t="shared" si="40"/>
        <v>0.25044055146677724</v>
      </c>
      <c r="BL12" s="138">
        <v>4792</v>
      </c>
      <c r="BM12" s="31">
        <f t="shared" si="41"/>
        <v>0.24836736809370788</v>
      </c>
      <c r="BN12" s="27">
        <f t="shared" si="42"/>
        <v>9624</v>
      </c>
      <c r="BO12" s="31">
        <f t="shared" si="43"/>
        <v>0.49880791956048515</v>
      </c>
      <c r="BP12" s="80">
        <v>4805</v>
      </c>
      <c r="BQ12" s="31">
        <f t="shared" si="44"/>
        <v>0.25241647404917</v>
      </c>
      <c r="BR12" s="80">
        <v>4710</v>
      </c>
      <c r="BS12" s="31">
        <f t="shared" si="45"/>
        <v>0.24742592981718847</v>
      </c>
      <c r="BT12" s="27">
        <f t="shared" si="46"/>
        <v>9515</v>
      </c>
      <c r="BU12" s="31">
        <f t="shared" si="47"/>
        <v>0.4998424038663585</v>
      </c>
    </row>
    <row r="13" spans="1:73" ht="12.75">
      <c r="A13" s="30" t="s">
        <v>54</v>
      </c>
      <c r="B13" s="103">
        <v>10</v>
      </c>
      <c r="C13" s="31">
        <f t="shared" si="0"/>
        <v>0.00048014596437316945</v>
      </c>
      <c r="D13" s="103">
        <v>10</v>
      </c>
      <c r="E13" s="31">
        <f t="shared" si="1"/>
        <v>0.00048014596437316945</v>
      </c>
      <c r="F13" s="27">
        <f t="shared" si="2"/>
        <v>20</v>
      </c>
      <c r="G13" s="31">
        <f t="shared" si="3"/>
        <v>0.0009602919287463389</v>
      </c>
      <c r="H13" s="103">
        <v>9</v>
      </c>
      <c r="I13" s="31">
        <f t="shared" si="4"/>
        <v>0.00043568766035726386</v>
      </c>
      <c r="J13" s="103">
        <v>12</v>
      </c>
      <c r="K13" s="31">
        <f t="shared" si="5"/>
        <v>0.0005809168804763519</v>
      </c>
      <c r="L13" s="27">
        <f t="shared" si="6"/>
        <v>21</v>
      </c>
      <c r="M13" s="31">
        <f t="shared" si="7"/>
        <v>0.0010166045408336157</v>
      </c>
      <c r="N13" s="103">
        <v>7</v>
      </c>
      <c r="O13" s="31">
        <f t="shared" si="8"/>
        <v>0.0003416634127294026</v>
      </c>
      <c r="P13" s="103">
        <v>12</v>
      </c>
      <c r="Q13" s="31">
        <f t="shared" si="9"/>
        <v>0.0005857087075361187</v>
      </c>
      <c r="R13" s="27">
        <f t="shared" si="10"/>
        <v>19</v>
      </c>
      <c r="S13" s="31">
        <f t="shared" si="11"/>
        <v>0.0009273721202655213</v>
      </c>
      <c r="T13" s="103">
        <v>3</v>
      </c>
      <c r="U13" s="31">
        <f t="shared" si="12"/>
        <v>0.00015219155844155844</v>
      </c>
      <c r="V13" s="137">
        <v>12</v>
      </c>
      <c r="W13" s="31">
        <f t="shared" si="13"/>
        <v>0.0006087662337662338</v>
      </c>
      <c r="X13" s="27">
        <f t="shared" si="14"/>
        <v>15</v>
      </c>
      <c r="Y13" s="31">
        <f t="shared" si="15"/>
        <v>0.0007609577922077922</v>
      </c>
      <c r="Z13" s="103">
        <v>6</v>
      </c>
      <c r="AA13" s="31">
        <f t="shared" si="16"/>
        <v>0.0003127769379137778</v>
      </c>
      <c r="AB13" s="103">
        <v>11</v>
      </c>
      <c r="AC13" s="31">
        <f t="shared" si="17"/>
        <v>0.0005734243861752593</v>
      </c>
      <c r="AD13" s="27">
        <f t="shared" si="18"/>
        <v>17</v>
      </c>
      <c r="AE13" s="31">
        <f t="shared" si="19"/>
        <v>0.0008862013240890372</v>
      </c>
      <c r="AF13" s="103">
        <v>4</v>
      </c>
      <c r="AG13" s="31">
        <f t="shared" si="20"/>
        <v>0.0002145577428525452</v>
      </c>
      <c r="AH13" s="103">
        <v>12</v>
      </c>
      <c r="AI13" s="31">
        <f t="shared" si="21"/>
        <v>0.0006436732285576356</v>
      </c>
      <c r="AJ13" s="27">
        <f t="shared" si="22"/>
        <v>16</v>
      </c>
      <c r="AK13" s="31">
        <f t="shared" si="23"/>
        <v>0.0008582309714101808</v>
      </c>
      <c r="AL13" s="103">
        <v>5</v>
      </c>
      <c r="AM13" s="31">
        <f t="shared" si="24"/>
        <v>0.0002712085050987199</v>
      </c>
      <c r="AN13" s="103">
        <v>12</v>
      </c>
      <c r="AO13" s="31">
        <f t="shared" si="25"/>
        <v>0.0006509004122369278</v>
      </c>
      <c r="AP13" s="27">
        <f t="shared" si="26"/>
        <v>17</v>
      </c>
      <c r="AQ13" s="31">
        <f t="shared" si="27"/>
        <v>0.0009221089173356477</v>
      </c>
      <c r="AR13" s="103">
        <v>2</v>
      </c>
      <c r="AS13" s="31">
        <f t="shared" si="28"/>
        <v>0.00010775862068965517</v>
      </c>
      <c r="AT13" s="103">
        <v>12</v>
      </c>
      <c r="AU13" s="31">
        <f t="shared" si="29"/>
        <v>0.000646551724137931</v>
      </c>
      <c r="AV13" s="27">
        <f t="shared" si="30"/>
        <v>14</v>
      </c>
      <c r="AW13" s="31">
        <f t="shared" si="31"/>
        <v>0.0007543103448275862</v>
      </c>
      <c r="AX13" s="103">
        <v>2</v>
      </c>
      <c r="AY13" s="31">
        <f t="shared" si="32"/>
        <v>0.00010425897930459261</v>
      </c>
      <c r="AZ13" s="103">
        <v>14</v>
      </c>
      <c r="BA13" s="31">
        <f t="shared" si="33"/>
        <v>0.0007298128551321483</v>
      </c>
      <c r="BB13" s="27">
        <f t="shared" si="34"/>
        <v>16</v>
      </c>
      <c r="BC13" s="31">
        <f t="shared" si="35"/>
        <v>0.0008340718344367409</v>
      </c>
      <c r="BD13" s="103">
        <v>3</v>
      </c>
      <c r="BE13" s="31">
        <f t="shared" si="36"/>
        <v>0.00015372002459520392</v>
      </c>
      <c r="BF13" s="103">
        <v>14</v>
      </c>
      <c r="BG13" s="31">
        <f t="shared" si="37"/>
        <v>0.0007173601147776184</v>
      </c>
      <c r="BH13" s="27">
        <f t="shared" si="38"/>
        <v>17</v>
      </c>
      <c r="BI13" s="31">
        <f t="shared" si="39"/>
        <v>0.0008710801393728223</v>
      </c>
      <c r="BJ13" s="138">
        <v>4</v>
      </c>
      <c r="BK13" s="31">
        <f t="shared" si="40"/>
        <v>0.0002073183373069348</v>
      </c>
      <c r="BL13" s="138">
        <v>13</v>
      </c>
      <c r="BM13" s="31">
        <f t="shared" si="41"/>
        <v>0.0006737845962475381</v>
      </c>
      <c r="BN13" s="27">
        <f t="shared" si="42"/>
        <v>17</v>
      </c>
      <c r="BO13" s="31">
        <f t="shared" si="43"/>
        <v>0.0008811029335544729</v>
      </c>
      <c r="BP13" s="80">
        <v>8</v>
      </c>
      <c r="BQ13" s="31">
        <f t="shared" si="44"/>
        <v>0.0004202563563773902</v>
      </c>
      <c r="BR13" s="80">
        <v>12</v>
      </c>
      <c r="BS13" s="31">
        <f t="shared" si="45"/>
        <v>0.0006303845345660853</v>
      </c>
      <c r="BT13" s="27">
        <f t="shared" si="46"/>
        <v>20</v>
      </c>
      <c r="BU13" s="31">
        <f t="shared" si="47"/>
        <v>0.0010506408909434755</v>
      </c>
    </row>
    <row r="14" spans="1:73" ht="12.75">
      <c r="A14" s="30" t="s">
        <v>55</v>
      </c>
      <c r="B14" s="103">
        <v>648</v>
      </c>
      <c r="C14" s="31">
        <f t="shared" si="0"/>
        <v>0.03111345849138138</v>
      </c>
      <c r="D14" s="103">
        <v>777</v>
      </c>
      <c r="E14" s="31">
        <f t="shared" si="1"/>
        <v>0.03730734143179527</v>
      </c>
      <c r="F14" s="27">
        <f t="shared" si="2"/>
        <v>1425</v>
      </c>
      <c r="G14" s="31">
        <f t="shared" si="3"/>
        <v>0.06842079992317665</v>
      </c>
      <c r="H14" s="103">
        <v>630</v>
      </c>
      <c r="I14" s="31">
        <f t="shared" si="4"/>
        <v>0.030498136225008472</v>
      </c>
      <c r="J14" s="103">
        <v>756</v>
      </c>
      <c r="K14" s="31">
        <f t="shared" si="5"/>
        <v>0.03659776347001017</v>
      </c>
      <c r="L14" s="27">
        <f t="shared" si="6"/>
        <v>1386</v>
      </c>
      <c r="M14" s="31">
        <f t="shared" si="7"/>
        <v>0.06709589969501864</v>
      </c>
      <c r="N14" s="103">
        <v>595</v>
      </c>
      <c r="O14" s="31">
        <f t="shared" si="8"/>
        <v>0.02904139008199922</v>
      </c>
      <c r="P14" s="103">
        <v>744</v>
      </c>
      <c r="Q14" s="31">
        <f t="shared" si="9"/>
        <v>0.03631393986723936</v>
      </c>
      <c r="R14" s="27">
        <f t="shared" si="10"/>
        <v>1339</v>
      </c>
      <c r="S14" s="31">
        <f t="shared" si="11"/>
        <v>0.06535532994923858</v>
      </c>
      <c r="T14" s="103">
        <v>565</v>
      </c>
      <c r="U14" s="31">
        <f t="shared" si="12"/>
        <v>0.028662743506493508</v>
      </c>
      <c r="V14" s="137">
        <v>728</v>
      </c>
      <c r="W14" s="31">
        <f t="shared" si="13"/>
        <v>0.036931818181818184</v>
      </c>
      <c r="X14" s="27">
        <f t="shared" si="14"/>
        <v>1293</v>
      </c>
      <c r="Y14" s="31">
        <f t="shared" si="15"/>
        <v>0.0655945616883117</v>
      </c>
      <c r="Z14" s="103">
        <v>550</v>
      </c>
      <c r="AA14" s="31">
        <f t="shared" si="16"/>
        <v>0.028671219308762968</v>
      </c>
      <c r="AB14" s="103">
        <v>716</v>
      </c>
      <c r="AC14" s="31">
        <f t="shared" si="17"/>
        <v>0.03732471459104415</v>
      </c>
      <c r="AD14" s="27">
        <f t="shared" si="18"/>
        <v>1266</v>
      </c>
      <c r="AE14" s="31">
        <f t="shared" si="19"/>
        <v>0.06599593389980712</v>
      </c>
      <c r="AF14" s="103">
        <v>524</v>
      </c>
      <c r="AG14" s="31">
        <f t="shared" si="20"/>
        <v>0.02810706431368342</v>
      </c>
      <c r="AH14" s="103">
        <v>657</v>
      </c>
      <c r="AI14" s="31">
        <f t="shared" si="21"/>
        <v>0.035241109263530544</v>
      </c>
      <c r="AJ14" s="27">
        <f t="shared" si="22"/>
        <v>1181</v>
      </c>
      <c r="AK14" s="31">
        <f t="shared" si="23"/>
        <v>0.06334817357721396</v>
      </c>
      <c r="AL14" s="103">
        <v>530</v>
      </c>
      <c r="AM14" s="31">
        <f t="shared" si="24"/>
        <v>0.02874810154046431</v>
      </c>
      <c r="AN14" s="103">
        <v>663</v>
      </c>
      <c r="AO14" s="31">
        <f t="shared" si="25"/>
        <v>0.03596224777609026</v>
      </c>
      <c r="AP14" s="27">
        <f t="shared" si="26"/>
        <v>1193</v>
      </c>
      <c r="AQ14" s="31">
        <f t="shared" si="27"/>
        <v>0.06471034931655456</v>
      </c>
      <c r="AR14" s="103">
        <v>535</v>
      </c>
      <c r="AS14" s="31">
        <f t="shared" si="28"/>
        <v>0.02882543103448276</v>
      </c>
      <c r="AT14" s="103">
        <v>664</v>
      </c>
      <c r="AU14" s="31">
        <f t="shared" si="29"/>
        <v>0.03577586206896552</v>
      </c>
      <c r="AV14" s="27">
        <f t="shared" si="30"/>
        <v>1199</v>
      </c>
      <c r="AW14" s="31">
        <f t="shared" si="31"/>
        <v>0.06460129310344828</v>
      </c>
      <c r="AX14" s="103">
        <v>572</v>
      </c>
      <c r="AY14" s="31">
        <f t="shared" si="32"/>
        <v>0.029818068081113487</v>
      </c>
      <c r="AZ14" s="103">
        <v>696</v>
      </c>
      <c r="BA14" s="31">
        <f t="shared" si="33"/>
        <v>0.03628212479799823</v>
      </c>
      <c r="BB14" s="27">
        <f t="shared" si="34"/>
        <v>1268</v>
      </c>
      <c r="BC14" s="31">
        <f t="shared" si="35"/>
        <v>0.06610019287911172</v>
      </c>
      <c r="BD14" s="103">
        <v>549</v>
      </c>
      <c r="BE14" s="31">
        <f t="shared" si="36"/>
        <v>0.02813076450092232</v>
      </c>
      <c r="BF14" s="103">
        <v>698</v>
      </c>
      <c r="BG14" s="31">
        <f t="shared" si="37"/>
        <v>0.035765525722484114</v>
      </c>
      <c r="BH14" s="27">
        <f t="shared" si="38"/>
        <v>1247</v>
      </c>
      <c r="BI14" s="31">
        <f t="shared" si="39"/>
        <v>0.06389629022340644</v>
      </c>
      <c r="BJ14" s="138">
        <v>549</v>
      </c>
      <c r="BK14" s="31">
        <f t="shared" si="40"/>
        <v>0.0284544417953768</v>
      </c>
      <c r="BL14" s="138">
        <v>673</v>
      </c>
      <c r="BM14" s="31">
        <f t="shared" si="41"/>
        <v>0.03488131025189178</v>
      </c>
      <c r="BN14" s="27">
        <f t="shared" si="42"/>
        <v>1222</v>
      </c>
      <c r="BO14" s="31">
        <f t="shared" si="43"/>
        <v>0.06333575204726859</v>
      </c>
      <c r="BP14" s="80">
        <v>545</v>
      </c>
      <c r="BQ14" s="31">
        <f t="shared" si="44"/>
        <v>0.02862996427820971</v>
      </c>
      <c r="BR14" s="80">
        <v>679</v>
      </c>
      <c r="BS14" s="31">
        <f t="shared" si="45"/>
        <v>0.03566925824753099</v>
      </c>
      <c r="BT14" s="27">
        <f t="shared" si="46"/>
        <v>1224</v>
      </c>
      <c r="BU14" s="31">
        <f t="shared" si="47"/>
        <v>0.0642992225257407</v>
      </c>
    </row>
    <row r="15" spans="1:73" ht="12.75">
      <c r="A15" s="30" t="s">
        <v>56</v>
      </c>
      <c r="B15" s="103">
        <v>502</v>
      </c>
      <c r="C15" s="31">
        <f t="shared" si="0"/>
        <v>0.024103327411533107</v>
      </c>
      <c r="D15" s="103">
        <v>1007</v>
      </c>
      <c r="E15" s="31">
        <f t="shared" si="1"/>
        <v>0.04835069861237816</v>
      </c>
      <c r="F15" s="27">
        <f t="shared" si="2"/>
        <v>1509</v>
      </c>
      <c r="G15" s="31">
        <f t="shared" si="3"/>
        <v>0.07245402602391127</v>
      </c>
      <c r="H15" s="103">
        <v>492</v>
      </c>
      <c r="I15" s="31">
        <f t="shared" si="4"/>
        <v>0.023817592099530424</v>
      </c>
      <c r="J15" s="103">
        <v>983</v>
      </c>
      <c r="K15" s="31">
        <f t="shared" si="5"/>
        <v>0.04758677445902115</v>
      </c>
      <c r="L15" s="27">
        <f t="shared" si="6"/>
        <v>1475</v>
      </c>
      <c r="M15" s="31">
        <f t="shared" si="7"/>
        <v>0.07140436655855158</v>
      </c>
      <c r="N15" s="103">
        <v>463</v>
      </c>
      <c r="O15" s="31">
        <f t="shared" si="8"/>
        <v>0.022598594299101913</v>
      </c>
      <c r="P15" s="103">
        <v>1005</v>
      </c>
      <c r="Q15" s="31">
        <f t="shared" si="9"/>
        <v>0.04905310425614994</v>
      </c>
      <c r="R15" s="27">
        <f t="shared" si="10"/>
        <v>1468</v>
      </c>
      <c r="S15" s="31">
        <f t="shared" si="11"/>
        <v>0.07165169855525186</v>
      </c>
      <c r="T15" s="103">
        <v>430</v>
      </c>
      <c r="U15" s="31">
        <f t="shared" si="12"/>
        <v>0.021814123376623376</v>
      </c>
      <c r="V15" s="137">
        <v>955</v>
      </c>
      <c r="W15" s="31">
        <f t="shared" si="13"/>
        <v>0.048447646103896104</v>
      </c>
      <c r="X15" s="27">
        <f t="shared" si="14"/>
        <v>1385</v>
      </c>
      <c r="Y15" s="31">
        <f t="shared" si="15"/>
        <v>0.07026176948051949</v>
      </c>
      <c r="Z15" s="103">
        <v>415</v>
      </c>
      <c r="AA15" s="31">
        <f t="shared" si="16"/>
        <v>0.021633738205702965</v>
      </c>
      <c r="AB15" s="103">
        <v>916</v>
      </c>
      <c r="AC15" s="31">
        <f t="shared" si="17"/>
        <v>0.047750612521503415</v>
      </c>
      <c r="AD15" s="27">
        <f t="shared" si="18"/>
        <v>1331</v>
      </c>
      <c r="AE15" s="31">
        <f t="shared" si="19"/>
        <v>0.06938435072720638</v>
      </c>
      <c r="AF15" s="103">
        <v>395</v>
      </c>
      <c r="AG15" s="31">
        <f t="shared" si="20"/>
        <v>0.021187577106688837</v>
      </c>
      <c r="AH15" s="103">
        <v>867</v>
      </c>
      <c r="AI15" s="31">
        <f t="shared" si="21"/>
        <v>0.04650539076328917</v>
      </c>
      <c r="AJ15" s="27">
        <f t="shared" si="22"/>
        <v>1262</v>
      </c>
      <c r="AK15" s="31">
        <f t="shared" si="23"/>
        <v>0.06769296786997801</v>
      </c>
      <c r="AL15" s="103">
        <v>384</v>
      </c>
      <c r="AM15" s="31">
        <f t="shared" si="24"/>
        <v>0.02082881319158169</v>
      </c>
      <c r="AN15" s="103">
        <v>808</v>
      </c>
      <c r="AO15" s="31">
        <f t="shared" si="25"/>
        <v>0.04382729442395313</v>
      </c>
      <c r="AP15" s="27">
        <f t="shared" si="26"/>
        <v>1192</v>
      </c>
      <c r="AQ15" s="31">
        <f t="shared" si="27"/>
        <v>0.06465610761553482</v>
      </c>
      <c r="AR15" s="103">
        <v>392</v>
      </c>
      <c r="AS15" s="31">
        <f t="shared" si="28"/>
        <v>0.021120689655172414</v>
      </c>
      <c r="AT15" s="103">
        <v>814</v>
      </c>
      <c r="AU15" s="31">
        <f t="shared" si="29"/>
        <v>0.043857758620689656</v>
      </c>
      <c r="AV15" s="27">
        <f t="shared" si="30"/>
        <v>1206</v>
      </c>
      <c r="AW15" s="31">
        <f t="shared" si="31"/>
        <v>0.06497844827586206</v>
      </c>
      <c r="AX15" s="103">
        <v>424</v>
      </c>
      <c r="AY15" s="31">
        <f t="shared" si="32"/>
        <v>0.022102903612573634</v>
      </c>
      <c r="AZ15" s="103">
        <v>909</v>
      </c>
      <c r="BA15" s="31">
        <f t="shared" si="33"/>
        <v>0.047385706093937344</v>
      </c>
      <c r="BB15" s="27">
        <f t="shared" si="34"/>
        <v>1333</v>
      </c>
      <c r="BC15" s="31">
        <f t="shared" si="35"/>
        <v>0.06948860970651097</v>
      </c>
      <c r="BD15" s="103">
        <v>448</v>
      </c>
      <c r="BE15" s="31">
        <f t="shared" si="36"/>
        <v>0.02295552367288379</v>
      </c>
      <c r="BF15" s="103">
        <v>972</v>
      </c>
      <c r="BG15" s="31">
        <f t="shared" si="37"/>
        <v>0.049805287968846076</v>
      </c>
      <c r="BH15" s="27">
        <f t="shared" si="38"/>
        <v>1420</v>
      </c>
      <c r="BI15" s="31">
        <f t="shared" si="39"/>
        <v>0.07276081164172986</v>
      </c>
      <c r="BJ15" s="138">
        <v>449</v>
      </c>
      <c r="BK15" s="31">
        <f t="shared" si="40"/>
        <v>0.023271483362703432</v>
      </c>
      <c r="BL15" s="138">
        <v>968</v>
      </c>
      <c r="BM15" s="31">
        <f t="shared" si="41"/>
        <v>0.05017103762827822</v>
      </c>
      <c r="BN15" s="27">
        <f t="shared" si="42"/>
        <v>1417</v>
      </c>
      <c r="BO15" s="31">
        <f t="shared" si="43"/>
        <v>0.07344252099098166</v>
      </c>
      <c r="BP15" s="80">
        <v>450</v>
      </c>
      <c r="BQ15" s="31">
        <f t="shared" si="44"/>
        <v>0.0236394200462282</v>
      </c>
      <c r="BR15" s="80">
        <v>901</v>
      </c>
      <c r="BS15" s="31">
        <f t="shared" si="45"/>
        <v>0.04733137213700357</v>
      </c>
      <c r="BT15" s="27">
        <f t="shared" si="46"/>
        <v>1351</v>
      </c>
      <c r="BU15" s="31">
        <f t="shared" si="47"/>
        <v>0.07097079218323177</v>
      </c>
    </row>
    <row r="16" spans="1:73" ht="12.75">
      <c r="A16" s="30" t="s">
        <v>57</v>
      </c>
      <c r="B16" s="103">
        <v>431</v>
      </c>
      <c r="C16" s="31">
        <f t="shared" si="0"/>
        <v>0.020694291064483603</v>
      </c>
      <c r="D16" s="103">
        <v>530</v>
      </c>
      <c r="E16" s="31">
        <f t="shared" si="1"/>
        <v>0.02544773611177798</v>
      </c>
      <c r="F16" s="27">
        <f t="shared" si="2"/>
        <v>961</v>
      </c>
      <c r="G16" s="31">
        <f t="shared" si="3"/>
        <v>0.046142027176261584</v>
      </c>
      <c r="H16" s="103">
        <v>444</v>
      </c>
      <c r="I16" s="31">
        <f t="shared" si="4"/>
        <v>0.02149392457762502</v>
      </c>
      <c r="J16" s="103">
        <v>519</v>
      </c>
      <c r="K16" s="31">
        <f t="shared" si="5"/>
        <v>0.02512465508060222</v>
      </c>
      <c r="L16" s="27">
        <f t="shared" si="6"/>
        <v>963</v>
      </c>
      <c r="M16" s="31">
        <f t="shared" si="7"/>
        <v>0.04661857965822724</v>
      </c>
      <c r="N16" s="103">
        <v>440</v>
      </c>
      <c r="O16" s="31">
        <f t="shared" si="8"/>
        <v>0.021475985942991018</v>
      </c>
      <c r="P16" s="103">
        <v>510</v>
      </c>
      <c r="Q16" s="31">
        <f t="shared" si="9"/>
        <v>0.024892620070285046</v>
      </c>
      <c r="R16" s="27">
        <f t="shared" si="10"/>
        <v>950</v>
      </c>
      <c r="S16" s="31">
        <f t="shared" si="11"/>
        <v>0.04636860601327607</v>
      </c>
      <c r="T16" s="103">
        <v>407</v>
      </c>
      <c r="U16" s="31">
        <f t="shared" si="12"/>
        <v>0.020647321428571428</v>
      </c>
      <c r="V16" s="137">
        <v>477</v>
      </c>
      <c r="W16" s="31">
        <f t="shared" si="13"/>
        <v>0.024198457792207792</v>
      </c>
      <c r="X16" s="27">
        <f t="shared" si="14"/>
        <v>884</v>
      </c>
      <c r="Y16" s="31">
        <f t="shared" si="15"/>
        <v>0.044845779220779224</v>
      </c>
      <c r="Z16" s="103">
        <v>393</v>
      </c>
      <c r="AA16" s="31">
        <f t="shared" si="16"/>
        <v>0.02048688943335245</v>
      </c>
      <c r="AB16" s="103">
        <v>460</v>
      </c>
      <c r="AC16" s="31">
        <f t="shared" si="17"/>
        <v>0.0239795652400563</v>
      </c>
      <c r="AD16" s="27">
        <f t="shared" si="18"/>
        <v>853</v>
      </c>
      <c r="AE16" s="31">
        <f t="shared" si="19"/>
        <v>0.04446645467340875</v>
      </c>
      <c r="AF16" s="103">
        <v>376</v>
      </c>
      <c r="AG16" s="31">
        <f t="shared" si="20"/>
        <v>0.020168427828139247</v>
      </c>
      <c r="AH16" s="103">
        <v>452</v>
      </c>
      <c r="AI16" s="31">
        <f t="shared" si="21"/>
        <v>0.024245024942337608</v>
      </c>
      <c r="AJ16" s="27">
        <f t="shared" si="22"/>
        <v>828</v>
      </c>
      <c r="AK16" s="31">
        <f t="shared" si="23"/>
        <v>0.044413452770476855</v>
      </c>
      <c r="AL16" s="103">
        <v>396</v>
      </c>
      <c r="AM16" s="31">
        <f t="shared" si="24"/>
        <v>0.021479713603818614</v>
      </c>
      <c r="AN16" s="103">
        <v>426</v>
      </c>
      <c r="AO16" s="31">
        <f t="shared" si="25"/>
        <v>0.023106964634410934</v>
      </c>
      <c r="AP16" s="27">
        <f t="shared" si="26"/>
        <v>822</v>
      </c>
      <c r="AQ16" s="31">
        <f t="shared" si="27"/>
        <v>0.04458667823822955</v>
      </c>
      <c r="AR16" s="103">
        <v>407</v>
      </c>
      <c r="AS16" s="31">
        <f t="shared" si="28"/>
        <v>0.021928879310344828</v>
      </c>
      <c r="AT16" s="103">
        <v>445</v>
      </c>
      <c r="AU16" s="31">
        <f t="shared" si="29"/>
        <v>0.023976293103448277</v>
      </c>
      <c r="AV16" s="27">
        <f t="shared" si="30"/>
        <v>852</v>
      </c>
      <c r="AW16" s="31">
        <f t="shared" si="31"/>
        <v>0.045905172413793105</v>
      </c>
      <c r="AX16" s="103">
        <v>416</v>
      </c>
      <c r="AY16" s="31">
        <f t="shared" si="32"/>
        <v>0.021685867695355264</v>
      </c>
      <c r="AZ16" s="103">
        <v>485</v>
      </c>
      <c r="BA16" s="31">
        <f t="shared" si="33"/>
        <v>0.025282802481363706</v>
      </c>
      <c r="BB16" s="27">
        <f t="shared" si="34"/>
        <v>901</v>
      </c>
      <c r="BC16" s="31">
        <f t="shared" si="35"/>
        <v>0.04696867017671897</v>
      </c>
      <c r="BD16" s="103">
        <v>420</v>
      </c>
      <c r="BE16" s="31">
        <f t="shared" si="36"/>
        <v>0.021520803443328552</v>
      </c>
      <c r="BF16" s="103">
        <v>507</v>
      </c>
      <c r="BG16" s="31">
        <f t="shared" si="37"/>
        <v>0.025978684156589466</v>
      </c>
      <c r="BH16" s="27">
        <f t="shared" si="38"/>
        <v>927</v>
      </c>
      <c r="BI16" s="31">
        <f t="shared" si="39"/>
        <v>0.04749948759991802</v>
      </c>
      <c r="BJ16" s="138">
        <v>399</v>
      </c>
      <c r="BK16" s="31">
        <f t="shared" si="40"/>
        <v>0.020680004146366747</v>
      </c>
      <c r="BL16" s="138">
        <v>503</v>
      </c>
      <c r="BM16" s="31">
        <f t="shared" si="41"/>
        <v>0.02607028091634705</v>
      </c>
      <c r="BN16" s="27">
        <f t="shared" si="42"/>
        <v>902</v>
      </c>
      <c r="BO16" s="31">
        <f t="shared" si="43"/>
        <v>0.046750285062713795</v>
      </c>
      <c r="BP16" s="80">
        <v>389</v>
      </c>
      <c r="BQ16" s="31">
        <f t="shared" si="44"/>
        <v>0.0204349653288506</v>
      </c>
      <c r="BR16" s="80">
        <v>482</v>
      </c>
      <c r="BS16" s="31">
        <f t="shared" si="45"/>
        <v>0.02532044547173776</v>
      </c>
      <c r="BT16" s="27">
        <f t="shared" si="46"/>
        <v>871</v>
      </c>
      <c r="BU16" s="31">
        <f t="shared" si="47"/>
        <v>0.045755410800588356</v>
      </c>
    </row>
    <row r="17" spans="1:73" ht="12.75">
      <c r="A17" s="30" t="s">
        <v>58</v>
      </c>
      <c r="B17" s="103">
        <v>432</v>
      </c>
      <c r="C17" s="31">
        <f t="shared" si="0"/>
        <v>0.02074230566092092</v>
      </c>
      <c r="D17" s="103">
        <v>930</v>
      </c>
      <c r="E17" s="31">
        <f t="shared" si="1"/>
        <v>0.04465357468670476</v>
      </c>
      <c r="F17" s="27">
        <f t="shared" si="2"/>
        <v>1362</v>
      </c>
      <c r="G17" s="31">
        <f t="shared" si="3"/>
        <v>0.06539588034762568</v>
      </c>
      <c r="H17" s="103">
        <v>412</v>
      </c>
      <c r="I17" s="31">
        <f t="shared" si="4"/>
        <v>0.019944812896354747</v>
      </c>
      <c r="J17" s="103">
        <v>906</v>
      </c>
      <c r="K17" s="31">
        <f t="shared" si="5"/>
        <v>0.04385922447596456</v>
      </c>
      <c r="L17" s="27">
        <f t="shared" si="6"/>
        <v>1318</v>
      </c>
      <c r="M17" s="31">
        <f t="shared" si="7"/>
        <v>0.06380403737231931</v>
      </c>
      <c r="N17" s="103">
        <v>383</v>
      </c>
      <c r="O17" s="31">
        <f t="shared" si="8"/>
        <v>0.018693869582194454</v>
      </c>
      <c r="P17" s="103">
        <v>883</v>
      </c>
      <c r="Q17" s="31">
        <f t="shared" si="9"/>
        <v>0.04309839906286607</v>
      </c>
      <c r="R17" s="27">
        <f t="shared" si="10"/>
        <v>1266</v>
      </c>
      <c r="S17" s="31">
        <f t="shared" si="11"/>
        <v>0.06179226864506052</v>
      </c>
      <c r="T17" s="103">
        <v>342</v>
      </c>
      <c r="U17" s="31">
        <f t="shared" si="12"/>
        <v>0.017349837662337664</v>
      </c>
      <c r="V17" s="137">
        <v>829</v>
      </c>
      <c r="W17" s="31">
        <f t="shared" si="13"/>
        <v>0.04205560064935065</v>
      </c>
      <c r="X17" s="27">
        <f t="shared" si="14"/>
        <v>1171</v>
      </c>
      <c r="Y17" s="31">
        <f t="shared" si="15"/>
        <v>0.05940543831168831</v>
      </c>
      <c r="Z17" s="103">
        <v>332</v>
      </c>
      <c r="AA17" s="31">
        <f t="shared" si="16"/>
        <v>0.017306990564562374</v>
      </c>
      <c r="AB17" s="103">
        <v>779</v>
      </c>
      <c r="AC17" s="31">
        <f t="shared" si="17"/>
        <v>0.04060887243913882</v>
      </c>
      <c r="AD17" s="27">
        <f t="shared" si="18"/>
        <v>1111</v>
      </c>
      <c r="AE17" s="31">
        <f t="shared" si="19"/>
        <v>0.0579158630037012</v>
      </c>
      <c r="AF17" s="103">
        <v>333</v>
      </c>
      <c r="AG17" s="31">
        <f t="shared" si="20"/>
        <v>0.017861932092474386</v>
      </c>
      <c r="AH17" s="103">
        <v>767</v>
      </c>
      <c r="AI17" s="31">
        <f t="shared" si="21"/>
        <v>0.04114144719197554</v>
      </c>
      <c r="AJ17" s="27">
        <f t="shared" si="22"/>
        <v>1100</v>
      </c>
      <c r="AK17" s="31">
        <f t="shared" si="23"/>
        <v>0.05900337928444993</v>
      </c>
      <c r="AL17" s="103">
        <v>349</v>
      </c>
      <c r="AM17" s="31">
        <f t="shared" si="24"/>
        <v>0.018930353655890648</v>
      </c>
      <c r="AN17" s="103">
        <v>772</v>
      </c>
      <c r="AO17" s="31">
        <f t="shared" si="25"/>
        <v>0.041874593187242355</v>
      </c>
      <c r="AP17" s="27">
        <f t="shared" si="26"/>
        <v>1121</v>
      </c>
      <c r="AQ17" s="31">
        <f t="shared" si="27"/>
        <v>0.060804946843133</v>
      </c>
      <c r="AR17" s="103">
        <v>359</v>
      </c>
      <c r="AS17" s="31">
        <f t="shared" si="28"/>
        <v>0.019342672413793102</v>
      </c>
      <c r="AT17" s="103">
        <v>784</v>
      </c>
      <c r="AU17" s="31">
        <f t="shared" si="29"/>
        <v>0.04224137931034483</v>
      </c>
      <c r="AV17" s="27">
        <f t="shared" si="30"/>
        <v>1143</v>
      </c>
      <c r="AW17" s="31">
        <f t="shared" si="31"/>
        <v>0.06158405172413793</v>
      </c>
      <c r="AX17" s="103">
        <v>364</v>
      </c>
      <c r="AY17" s="31">
        <f t="shared" si="32"/>
        <v>0.018975134233435855</v>
      </c>
      <c r="AZ17" s="103">
        <v>822</v>
      </c>
      <c r="BA17" s="31">
        <f t="shared" si="33"/>
        <v>0.04285044049418756</v>
      </c>
      <c r="BB17" s="27">
        <f t="shared" si="34"/>
        <v>1186</v>
      </c>
      <c r="BC17" s="31">
        <f t="shared" si="35"/>
        <v>0.061825574727623414</v>
      </c>
      <c r="BD17" s="103">
        <v>360</v>
      </c>
      <c r="BE17" s="31">
        <f t="shared" si="36"/>
        <v>0.01844640295142447</v>
      </c>
      <c r="BF17" s="103">
        <v>843</v>
      </c>
      <c r="BG17" s="31">
        <f t="shared" si="37"/>
        <v>0.04319532691125231</v>
      </c>
      <c r="BH17" s="27">
        <f t="shared" si="38"/>
        <v>1203</v>
      </c>
      <c r="BI17" s="31">
        <f t="shared" si="39"/>
        <v>0.061641729862676777</v>
      </c>
      <c r="BJ17" s="138">
        <v>363</v>
      </c>
      <c r="BK17" s="31">
        <f t="shared" si="40"/>
        <v>0.018814139110604332</v>
      </c>
      <c r="BL17" s="138">
        <v>818</v>
      </c>
      <c r="BM17" s="31">
        <f t="shared" si="41"/>
        <v>0.04239659997926817</v>
      </c>
      <c r="BN17" s="27">
        <f t="shared" si="42"/>
        <v>1181</v>
      </c>
      <c r="BO17" s="31">
        <f t="shared" si="43"/>
        <v>0.0612107390898725</v>
      </c>
      <c r="BP17" s="80">
        <v>343</v>
      </c>
      <c r="BQ17" s="31">
        <f t="shared" si="44"/>
        <v>0.018018491279680606</v>
      </c>
      <c r="BR17" s="80">
        <v>746</v>
      </c>
      <c r="BS17" s="31">
        <f t="shared" si="45"/>
        <v>0.03918890523219164</v>
      </c>
      <c r="BT17" s="27">
        <f t="shared" si="46"/>
        <v>1089</v>
      </c>
      <c r="BU17" s="31">
        <f t="shared" si="47"/>
        <v>0.05720739651187224</v>
      </c>
    </row>
    <row r="18" spans="1:73" ht="12.75">
      <c r="A18" s="30" t="s">
        <v>59</v>
      </c>
      <c r="B18" s="103">
        <v>425</v>
      </c>
      <c r="C18" s="31">
        <f t="shared" si="0"/>
        <v>0.0204062034858597</v>
      </c>
      <c r="D18" s="103">
        <v>706</v>
      </c>
      <c r="E18" s="31">
        <f t="shared" si="1"/>
        <v>0.03389830508474576</v>
      </c>
      <c r="F18" s="27">
        <f t="shared" si="2"/>
        <v>1131</v>
      </c>
      <c r="G18" s="31">
        <f t="shared" si="3"/>
        <v>0.05430450857060547</v>
      </c>
      <c r="H18" s="103">
        <v>409</v>
      </c>
      <c r="I18" s="31">
        <f t="shared" si="4"/>
        <v>0.01979958367623566</v>
      </c>
      <c r="J18" s="103">
        <v>687</v>
      </c>
      <c r="K18" s="31">
        <f t="shared" si="5"/>
        <v>0.03325749140727114</v>
      </c>
      <c r="L18" s="27">
        <f t="shared" si="6"/>
        <v>1096</v>
      </c>
      <c r="M18" s="31">
        <f t="shared" si="7"/>
        <v>0.0530570750835068</v>
      </c>
      <c r="N18" s="103">
        <v>400</v>
      </c>
      <c r="O18" s="31">
        <f t="shared" si="8"/>
        <v>0.01952362358453729</v>
      </c>
      <c r="P18" s="103">
        <v>670</v>
      </c>
      <c r="Q18" s="31">
        <f t="shared" si="9"/>
        <v>0.03270206950409996</v>
      </c>
      <c r="R18" s="27">
        <f t="shared" si="10"/>
        <v>1070</v>
      </c>
      <c r="S18" s="31">
        <f t="shared" si="11"/>
        <v>0.052225693088637254</v>
      </c>
      <c r="T18" s="103">
        <v>375</v>
      </c>
      <c r="U18" s="31">
        <f t="shared" si="12"/>
        <v>0.019023944805194804</v>
      </c>
      <c r="V18" s="137">
        <v>628</v>
      </c>
      <c r="W18" s="31">
        <f t="shared" si="13"/>
        <v>0.03185876623376623</v>
      </c>
      <c r="X18" s="27">
        <f t="shared" si="14"/>
        <v>1003</v>
      </c>
      <c r="Y18" s="31">
        <f t="shared" si="15"/>
        <v>0.05088271103896104</v>
      </c>
      <c r="Z18" s="103">
        <v>375</v>
      </c>
      <c r="AA18" s="31">
        <f t="shared" si="16"/>
        <v>0.019548558619611113</v>
      </c>
      <c r="AB18" s="103">
        <v>635</v>
      </c>
      <c r="AC18" s="31">
        <f t="shared" si="17"/>
        <v>0.033102225929208154</v>
      </c>
      <c r="AD18" s="27">
        <f t="shared" si="18"/>
        <v>1010</v>
      </c>
      <c r="AE18" s="31">
        <f t="shared" si="19"/>
        <v>0.05265078454881927</v>
      </c>
      <c r="AF18" s="103">
        <v>353</v>
      </c>
      <c r="AG18" s="31">
        <f t="shared" si="20"/>
        <v>0.018934720806737113</v>
      </c>
      <c r="AH18" s="103">
        <v>634</v>
      </c>
      <c r="AI18" s="31">
        <f t="shared" si="21"/>
        <v>0.034007402242128414</v>
      </c>
      <c r="AJ18" s="27">
        <f t="shared" si="22"/>
        <v>987</v>
      </c>
      <c r="AK18" s="31">
        <f t="shared" si="23"/>
        <v>0.05294212304886552</v>
      </c>
      <c r="AL18" s="103">
        <v>385</v>
      </c>
      <c r="AM18" s="31">
        <f t="shared" si="24"/>
        <v>0.020883054892601432</v>
      </c>
      <c r="AN18" s="103">
        <v>665</v>
      </c>
      <c r="AO18" s="31">
        <f t="shared" si="25"/>
        <v>0.03607073117812975</v>
      </c>
      <c r="AP18" s="27">
        <f t="shared" si="26"/>
        <v>1050</v>
      </c>
      <c r="AQ18" s="31">
        <f t="shared" si="27"/>
        <v>0.05695378607073118</v>
      </c>
      <c r="AR18" s="103">
        <v>394</v>
      </c>
      <c r="AS18" s="31">
        <f t="shared" si="28"/>
        <v>0.02122844827586207</v>
      </c>
      <c r="AT18" s="103">
        <v>703</v>
      </c>
      <c r="AU18" s="31">
        <f t="shared" si="29"/>
        <v>0.037877155172413794</v>
      </c>
      <c r="AV18" s="27">
        <f t="shared" si="30"/>
        <v>1097</v>
      </c>
      <c r="AW18" s="31">
        <f t="shared" si="31"/>
        <v>0.05910560344827586</v>
      </c>
      <c r="AX18" s="103">
        <v>385</v>
      </c>
      <c r="AY18" s="31">
        <f t="shared" si="32"/>
        <v>0.02006985351613408</v>
      </c>
      <c r="AZ18" s="103">
        <v>675</v>
      </c>
      <c r="BA18" s="31">
        <f t="shared" si="33"/>
        <v>0.0351874055153</v>
      </c>
      <c r="BB18" s="27">
        <f t="shared" si="34"/>
        <v>1060</v>
      </c>
      <c r="BC18" s="31">
        <f t="shared" si="35"/>
        <v>0.05525725903143408</v>
      </c>
      <c r="BD18" s="103">
        <v>369</v>
      </c>
      <c r="BE18" s="31">
        <f t="shared" si="36"/>
        <v>0.018907563025210083</v>
      </c>
      <c r="BF18" s="103">
        <v>644</v>
      </c>
      <c r="BG18" s="31">
        <f t="shared" si="37"/>
        <v>0.03299856527977044</v>
      </c>
      <c r="BH18" s="27">
        <f t="shared" si="38"/>
        <v>1013</v>
      </c>
      <c r="BI18" s="31">
        <f t="shared" si="39"/>
        <v>0.05190612830498053</v>
      </c>
      <c r="BJ18" s="138">
        <v>354</v>
      </c>
      <c r="BK18" s="31">
        <f t="shared" si="40"/>
        <v>0.018347672851663728</v>
      </c>
      <c r="BL18" s="138">
        <v>609</v>
      </c>
      <c r="BM18" s="31">
        <f t="shared" si="41"/>
        <v>0.03156421685498082</v>
      </c>
      <c r="BN18" s="27">
        <f t="shared" si="42"/>
        <v>963</v>
      </c>
      <c r="BO18" s="31">
        <f t="shared" si="43"/>
        <v>0.04991188970664455</v>
      </c>
      <c r="BP18" s="80">
        <v>357</v>
      </c>
      <c r="BQ18" s="31">
        <f t="shared" si="44"/>
        <v>0.018753939903341038</v>
      </c>
      <c r="BR18" s="80">
        <v>602</v>
      </c>
      <c r="BS18" s="31">
        <f t="shared" si="45"/>
        <v>0.03162429081739861</v>
      </c>
      <c r="BT18" s="27">
        <f t="shared" si="46"/>
        <v>959</v>
      </c>
      <c r="BU18" s="31">
        <f t="shared" si="47"/>
        <v>0.05037823072073965</v>
      </c>
    </row>
    <row r="19" spans="1:73" ht="15.75">
      <c r="A19" s="28" t="s">
        <v>60</v>
      </c>
      <c r="B19" s="38">
        <f>SUM(B10:B18)</f>
        <v>9717</v>
      </c>
      <c r="C19" s="45">
        <f t="shared" si="0"/>
        <v>0.46655783358140873</v>
      </c>
      <c r="D19" s="38">
        <f>SUM(D10:D18)</f>
        <v>11110</v>
      </c>
      <c r="E19" s="45">
        <f t="shared" si="1"/>
        <v>0.5334421664185912</v>
      </c>
      <c r="F19" s="38">
        <f>SUM(F10:F18)</f>
        <v>20827</v>
      </c>
      <c r="G19" s="45">
        <f t="shared" si="3"/>
        <v>1</v>
      </c>
      <c r="H19" s="38">
        <f>SUM(H10:H18)</f>
        <v>9659</v>
      </c>
      <c r="I19" s="45">
        <f t="shared" si="4"/>
        <v>0.4675896790434235</v>
      </c>
      <c r="J19" s="38">
        <f>SUM(J10:J18)</f>
        <v>10998</v>
      </c>
      <c r="K19" s="45">
        <f t="shared" si="5"/>
        <v>0.5324103209565765</v>
      </c>
      <c r="L19" s="38">
        <f>SUM(L10:L18)</f>
        <v>20657</v>
      </c>
      <c r="M19" s="45">
        <f t="shared" si="7"/>
        <v>1</v>
      </c>
      <c r="N19" s="38">
        <f>SUM(N10:N18)</f>
        <v>9484</v>
      </c>
      <c r="O19" s="45">
        <f t="shared" si="8"/>
        <v>0.46290511518937916</v>
      </c>
      <c r="P19" s="38">
        <f>SUM(P10:P18)</f>
        <v>11004</v>
      </c>
      <c r="Q19" s="45">
        <f t="shared" si="9"/>
        <v>0.5370948848106208</v>
      </c>
      <c r="R19" s="38">
        <f>SUM(R10:R18)</f>
        <v>20488</v>
      </c>
      <c r="S19" s="45">
        <f t="shared" si="11"/>
        <v>1</v>
      </c>
      <c r="T19" s="38">
        <f>SUM(T10:T18)</f>
        <v>9096</v>
      </c>
      <c r="U19" s="45">
        <f t="shared" si="12"/>
        <v>0.4614448051948052</v>
      </c>
      <c r="V19" s="38">
        <f>SUM(V10:V18)</f>
        <v>10616</v>
      </c>
      <c r="W19" s="45">
        <f t="shared" si="13"/>
        <v>0.5385551948051948</v>
      </c>
      <c r="X19" s="38">
        <f>SUM(X10:X18)</f>
        <v>19712</v>
      </c>
      <c r="Y19" s="45">
        <f t="shared" si="15"/>
        <v>1</v>
      </c>
      <c r="Z19" s="38">
        <f>SUM(Z10:Z18)</f>
        <v>8825</v>
      </c>
      <c r="AA19" s="45">
        <f t="shared" si="16"/>
        <v>0.46004274618151486</v>
      </c>
      <c r="AB19" s="38">
        <f>SUM(AB10:AB18)</f>
        <v>10358</v>
      </c>
      <c r="AC19" s="45">
        <f t="shared" si="17"/>
        <v>0.5399572538184851</v>
      </c>
      <c r="AD19" s="38">
        <f>SUM(AD10:AD18)</f>
        <v>19183</v>
      </c>
      <c r="AE19" s="45">
        <f t="shared" si="19"/>
        <v>1</v>
      </c>
      <c r="AF19" s="38">
        <f>SUM(AF10:AF18)</f>
        <v>8528</v>
      </c>
      <c r="AG19" s="45">
        <f t="shared" si="20"/>
        <v>0.4574371077616263</v>
      </c>
      <c r="AH19" s="38">
        <f>SUM(AH10:AH18)</f>
        <v>10115</v>
      </c>
      <c r="AI19" s="45">
        <f t="shared" si="21"/>
        <v>0.5425628922383736</v>
      </c>
      <c r="AJ19" s="38">
        <f>SUM(AJ10:AJ18)</f>
        <v>18643</v>
      </c>
      <c r="AK19" s="45">
        <f t="shared" si="23"/>
        <v>1</v>
      </c>
      <c r="AL19" s="38">
        <f>SUM(AL10:AL18)</f>
        <v>8516</v>
      </c>
      <c r="AM19" s="45">
        <f t="shared" si="24"/>
        <v>0.46192232588413973</v>
      </c>
      <c r="AN19" s="38">
        <f>SUM(AN10:AN18)</f>
        <v>9920</v>
      </c>
      <c r="AO19" s="45">
        <f t="shared" si="25"/>
        <v>0.5380776741158603</v>
      </c>
      <c r="AP19" s="38">
        <f>SUM(AP10:AP18)</f>
        <v>18436</v>
      </c>
      <c r="AQ19" s="45">
        <f t="shared" si="27"/>
        <v>1</v>
      </c>
      <c r="AR19" s="38">
        <f>SUM(AR10:AR18)</f>
        <v>8553</v>
      </c>
      <c r="AS19" s="45">
        <f t="shared" si="28"/>
        <v>0.4608297413793103</v>
      </c>
      <c r="AT19" s="38">
        <f>SUM(AT10:AT18)</f>
        <v>10007</v>
      </c>
      <c r="AU19" s="45">
        <f t="shared" si="29"/>
        <v>0.5391702586206897</v>
      </c>
      <c r="AV19" s="38">
        <f>SUM(AV10:AV18)</f>
        <v>18560</v>
      </c>
      <c r="AW19" s="45">
        <f t="shared" si="31"/>
        <v>1</v>
      </c>
      <c r="AX19" s="38">
        <f>SUM(AX10:AX18)</f>
        <v>8741</v>
      </c>
      <c r="AY19" s="45">
        <f t="shared" si="32"/>
        <v>0.455663869050722</v>
      </c>
      <c r="AZ19" s="38">
        <f>SUM(AZ10:AZ18)</f>
        <v>10442</v>
      </c>
      <c r="BA19" s="45">
        <f t="shared" si="33"/>
        <v>0.544336130949278</v>
      </c>
      <c r="BB19" s="38">
        <f>SUM(BB10:BB18)</f>
        <v>19183</v>
      </c>
      <c r="BC19" s="45">
        <f t="shared" si="35"/>
        <v>1</v>
      </c>
      <c r="BD19" s="38">
        <f>SUM(BD10:BD18)</f>
        <v>8883</v>
      </c>
      <c r="BE19" s="45">
        <f t="shared" si="36"/>
        <v>0.45516499282639883</v>
      </c>
      <c r="BF19" s="38">
        <f>SUM(BF10:BF18)</f>
        <v>10633</v>
      </c>
      <c r="BG19" s="45">
        <f t="shared" si="37"/>
        <v>0.5448350071736011</v>
      </c>
      <c r="BH19" s="38">
        <f>SUM(BH10:BH18)</f>
        <v>19516</v>
      </c>
      <c r="BI19" s="45">
        <f t="shared" si="39"/>
        <v>1</v>
      </c>
      <c r="BJ19" s="38">
        <f>SUM(BJ10:BJ18)</f>
        <v>8834</v>
      </c>
      <c r="BK19" s="45">
        <f t="shared" si="40"/>
        <v>0.4578625479423655</v>
      </c>
      <c r="BL19" s="38">
        <f>SUM(BL10:BL18)</f>
        <v>10460</v>
      </c>
      <c r="BM19" s="45">
        <f t="shared" si="41"/>
        <v>0.5421374520576345</v>
      </c>
      <c r="BN19" s="38">
        <f>SUM(BN10:BN18)</f>
        <v>19294</v>
      </c>
      <c r="BO19" s="45">
        <f t="shared" si="43"/>
        <v>1</v>
      </c>
      <c r="BP19" s="38">
        <f>SUM(BP10:BP18)</f>
        <v>8797</v>
      </c>
      <c r="BQ19" s="45">
        <f t="shared" si="44"/>
        <v>0.4621243958814877</v>
      </c>
      <c r="BR19" s="38">
        <f>SUM(BR10:BR18)</f>
        <v>10239</v>
      </c>
      <c r="BS19" s="45">
        <f t="shared" si="45"/>
        <v>0.5378756041185123</v>
      </c>
      <c r="BT19" s="38">
        <f>SUM(BT10:BT18)</f>
        <v>19036</v>
      </c>
      <c r="BU19" s="45">
        <f t="shared" si="47"/>
        <v>1</v>
      </c>
    </row>
    <row r="23" ht="12.75">
      <c r="A23" s="68"/>
    </row>
    <row r="24" spans="1:13" ht="12.75">
      <c r="A24" s="67" t="s">
        <v>106</v>
      </c>
      <c r="B24" s="42" t="s">
        <v>72</v>
      </c>
      <c r="C24" s="42" t="s">
        <v>73</v>
      </c>
      <c r="D24" s="42" t="s">
        <v>74</v>
      </c>
      <c r="E24" s="42" t="s">
        <v>75</v>
      </c>
      <c r="F24" s="42" t="s">
        <v>76</v>
      </c>
      <c r="G24" s="42" t="s">
        <v>77</v>
      </c>
      <c r="H24" s="42" t="s">
        <v>78</v>
      </c>
      <c r="I24" s="42" t="s">
        <v>79</v>
      </c>
      <c r="J24" s="42" t="s">
        <v>80</v>
      </c>
      <c r="K24" s="42" t="s">
        <v>84</v>
      </c>
      <c r="L24" s="42" t="s">
        <v>82</v>
      </c>
      <c r="M24" s="42" t="s">
        <v>83</v>
      </c>
    </row>
    <row r="25" spans="1:13" ht="12.75">
      <c r="A25" s="42" t="s">
        <v>51</v>
      </c>
      <c r="B25" s="44">
        <f>G10</f>
        <v>0.009362846305276805</v>
      </c>
      <c r="C25" s="44">
        <f>M10</f>
        <v>0.009681948007939197</v>
      </c>
      <c r="D25" s="44">
        <f>S10</f>
        <v>0.010054666146036704</v>
      </c>
      <c r="E25" s="44">
        <f>Y10</f>
        <v>0.009892451298701298</v>
      </c>
      <c r="F25" s="44">
        <f>AE10</f>
        <v>0.009748214564979409</v>
      </c>
      <c r="G25" s="44">
        <f>AK10</f>
        <v>0.010030574478356489</v>
      </c>
      <c r="H25" s="44">
        <f>AQ10</f>
        <v>0.009926231286613149</v>
      </c>
      <c r="I25" s="44">
        <f>AW10</f>
        <v>0.009913793103448277</v>
      </c>
      <c r="J25" s="44">
        <f>BC10</f>
        <v>0.009331178647761038</v>
      </c>
      <c r="K25" s="44">
        <f>BI10</f>
        <v>0.009274441483910637</v>
      </c>
      <c r="L25" s="44">
        <f>BO10</f>
        <v>0.009640302684772468</v>
      </c>
      <c r="M25" s="44">
        <f>BU10</f>
        <v>0.009823492330321495</v>
      </c>
    </row>
    <row r="26" spans="1:13" ht="12.75">
      <c r="A26" s="42" t="s">
        <v>52</v>
      </c>
      <c r="B26" s="81">
        <f aca="true" t="shared" si="48" ref="B26:B33">G11</f>
        <v>0.17448504345320978</v>
      </c>
      <c r="C26" s="83">
        <f aca="true" t="shared" si="49" ref="C26:C33">M11</f>
        <v>0.17950331606719272</v>
      </c>
      <c r="D26" s="83">
        <f aca="true" t="shared" si="50" ref="D26:D33">S11</f>
        <v>0.1830339711050371</v>
      </c>
      <c r="E26" s="83">
        <f aca="true" t="shared" si="51" ref="E26:E33">Y11</f>
        <v>0.18704342532467533</v>
      </c>
      <c r="F26" s="83">
        <f aca="true" t="shared" si="52" ref="F26:F33">AE11</f>
        <v>0.1874055153000052</v>
      </c>
      <c r="G26" s="83">
        <f aca="true" t="shared" si="53" ref="G26:G33">AK11</f>
        <v>0.19084911226733894</v>
      </c>
      <c r="H26" s="83">
        <f aca="true" t="shared" si="54" ref="H26:H33">AQ11</f>
        <v>0.1946192232588414</v>
      </c>
      <c r="I26" s="83">
        <f aca="true" t="shared" si="55" ref="I26:I33">AW11</f>
        <v>0.19245689655172413</v>
      </c>
      <c r="J26" s="83">
        <f aca="true" t="shared" si="56" ref="J26:J33">BC11</f>
        <v>0.19230568732732106</v>
      </c>
      <c r="K26" s="83">
        <f aca="true" t="shared" si="57" ref="K26:K33">BI11</f>
        <v>0.19384095101455215</v>
      </c>
      <c r="L26" s="83">
        <f aca="true" t="shared" si="58" ref="L26:L33">BO11</f>
        <v>0.19601948792370685</v>
      </c>
      <c r="M26" s="83">
        <f aca="true" t="shared" si="59" ref="M26:M33">BU11</f>
        <v>0.20067241017020382</v>
      </c>
    </row>
    <row r="27" spans="1:13" ht="12.75">
      <c r="A27" s="42" t="s">
        <v>53</v>
      </c>
      <c r="B27" s="81">
        <f t="shared" si="48"/>
        <v>0.5084745762711864</v>
      </c>
      <c r="C27" s="83">
        <f t="shared" si="49"/>
        <v>0.5078181730164109</v>
      </c>
      <c r="D27" s="83">
        <f t="shared" si="50"/>
        <v>0.5085903943771964</v>
      </c>
      <c r="E27" s="83">
        <f t="shared" si="51"/>
        <v>0.5113129058441559</v>
      </c>
      <c r="F27" s="83">
        <f t="shared" si="52"/>
        <v>0.5115466819579836</v>
      </c>
      <c r="G27" s="83">
        <f t="shared" si="53"/>
        <v>0.5108619857319101</v>
      </c>
      <c r="H27" s="83">
        <f t="shared" si="54"/>
        <v>0.5028205684530267</v>
      </c>
      <c r="I27" s="83">
        <f t="shared" si="55"/>
        <v>0.5007004310344828</v>
      </c>
      <c r="J27" s="83">
        <f t="shared" si="56"/>
        <v>0.497888755669082</v>
      </c>
      <c r="K27" s="83">
        <f t="shared" si="57"/>
        <v>0.49830907972945276</v>
      </c>
      <c r="L27" s="83">
        <f t="shared" si="58"/>
        <v>0.49880791956048515</v>
      </c>
      <c r="M27" s="83">
        <f t="shared" si="59"/>
        <v>0.4998424038663585</v>
      </c>
    </row>
    <row r="28" spans="1:13" ht="12.75">
      <c r="A28" s="42" t="s">
        <v>54</v>
      </c>
      <c r="B28" s="81">
        <f t="shared" si="48"/>
        <v>0.0009602919287463389</v>
      </c>
      <c r="C28" s="83">
        <f t="shared" si="49"/>
        <v>0.0010166045408336157</v>
      </c>
      <c r="D28" s="83">
        <f t="shared" si="50"/>
        <v>0.0009273721202655213</v>
      </c>
      <c r="E28" s="83">
        <f t="shared" si="51"/>
        <v>0.0007609577922077922</v>
      </c>
      <c r="F28" s="83">
        <f t="shared" si="52"/>
        <v>0.0008862013240890372</v>
      </c>
      <c r="G28" s="83">
        <f t="shared" si="53"/>
        <v>0.0008582309714101808</v>
      </c>
      <c r="H28" s="83">
        <f t="shared" si="54"/>
        <v>0.0009221089173356477</v>
      </c>
      <c r="I28" s="83">
        <f t="shared" si="55"/>
        <v>0.0007543103448275862</v>
      </c>
      <c r="J28" s="83">
        <f t="shared" si="56"/>
        <v>0.0008340718344367409</v>
      </c>
      <c r="K28" s="83">
        <f t="shared" si="57"/>
        <v>0.0008710801393728223</v>
      </c>
      <c r="L28" s="83">
        <f t="shared" si="58"/>
        <v>0.0008811029335544729</v>
      </c>
      <c r="M28" s="83">
        <f t="shared" si="59"/>
        <v>0.0010506408909434755</v>
      </c>
    </row>
    <row r="29" spans="1:13" ht="12.75">
      <c r="A29" s="42" t="s">
        <v>55</v>
      </c>
      <c r="B29" s="81">
        <f t="shared" si="48"/>
        <v>0.06842079992317665</v>
      </c>
      <c r="C29" s="83">
        <f t="shared" si="49"/>
        <v>0.06709589969501864</v>
      </c>
      <c r="D29" s="83">
        <f t="shared" si="50"/>
        <v>0.06535532994923858</v>
      </c>
      <c r="E29" s="83">
        <f t="shared" si="51"/>
        <v>0.0655945616883117</v>
      </c>
      <c r="F29" s="83">
        <f t="shared" si="52"/>
        <v>0.06599593389980712</v>
      </c>
      <c r="G29" s="83">
        <f t="shared" si="53"/>
        <v>0.06334817357721396</v>
      </c>
      <c r="H29" s="83">
        <f t="shared" si="54"/>
        <v>0.06471034931655456</v>
      </c>
      <c r="I29" s="83">
        <f t="shared" si="55"/>
        <v>0.06460129310344828</v>
      </c>
      <c r="J29" s="83">
        <f t="shared" si="56"/>
        <v>0.06610019287911172</v>
      </c>
      <c r="K29" s="83">
        <f t="shared" si="57"/>
        <v>0.06389629022340644</v>
      </c>
      <c r="L29" s="83">
        <f t="shared" si="58"/>
        <v>0.06333575204726859</v>
      </c>
      <c r="M29" s="83">
        <f t="shared" si="59"/>
        <v>0.0642992225257407</v>
      </c>
    </row>
    <row r="30" spans="1:13" ht="12.75">
      <c r="A30" s="42" t="s">
        <v>56</v>
      </c>
      <c r="B30" s="81">
        <f t="shared" si="48"/>
        <v>0.07245402602391127</v>
      </c>
      <c r="C30" s="83">
        <f t="shared" si="49"/>
        <v>0.07140436655855158</v>
      </c>
      <c r="D30" s="83">
        <f t="shared" si="50"/>
        <v>0.07165169855525186</v>
      </c>
      <c r="E30" s="83">
        <f t="shared" si="51"/>
        <v>0.07026176948051949</v>
      </c>
      <c r="F30" s="83">
        <f t="shared" si="52"/>
        <v>0.06938435072720638</v>
      </c>
      <c r="G30" s="83">
        <f t="shared" si="53"/>
        <v>0.06769296786997801</v>
      </c>
      <c r="H30" s="83">
        <f t="shared" si="54"/>
        <v>0.06465610761553482</v>
      </c>
      <c r="I30" s="83">
        <f t="shared" si="55"/>
        <v>0.06497844827586206</v>
      </c>
      <c r="J30" s="83">
        <f t="shared" si="56"/>
        <v>0.06948860970651097</v>
      </c>
      <c r="K30" s="83">
        <f t="shared" si="57"/>
        <v>0.07276081164172986</v>
      </c>
      <c r="L30" s="83">
        <f t="shared" si="58"/>
        <v>0.07344252099098166</v>
      </c>
      <c r="M30" s="83">
        <f t="shared" si="59"/>
        <v>0.07097079218323177</v>
      </c>
    </row>
    <row r="31" spans="1:13" ht="12.75">
      <c r="A31" s="42" t="s">
        <v>57</v>
      </c>
      <c r="B31" s="81">
        <f t="shared" si="48"/>
        <v>0.046142027176261584</v>
      </c>
      <c r="C31" s="83">
        <f t="shared" si="49"/>
        <v>0.04661857965822724</v>
      </c>
      <c r="D31" s="83">
        <f t="shared" si="50"/>
        <v>0.04636860601327607</v>
      </c>
      <c r="E31" s="83">
        <f t="shared" si="51"/>
        <v>0.044845779220779224</v>
      </c>
      <c r="F31" s="83">
        <f t="shared" si="52"/>
        <v>0.04446645467340875</v>
      </c>
      <c r="G31" s="83">
        <f t="shared" si="53"/>
        <v>0.044413452770476855</v>
      </c>
      <c r="H31" s="83">
        <f t="shared" si="54"/>
        <v>0.04458667823822955</v>
      </c>
      <c r="I31" s="83">
        <f t="shared" si="55"/>
        <v>0.045905172413793105</v>
      </c>
      <c r="J31" s="83">
        <f t="shared" si="56"/>
        <v>0.04696867017671897</v>
      </c>
      <c r="K31" s="83">
        <f t="shared" si="57"/>
        <v>0.04749948759991802</v>
      </c>
      <c r="L31" s="83">
        <f t="shared" si="58"/>
        <v>0.046750285062713795</v>
      </c>
      <c r="M31" s="83">
        <f t="shared" si="59"/>
        <v>0.045755410800588356</v>
      </c>
    </row>
    <row r="32" spans="1:13" ht="12.75">
      <c r="A32" s="42" t="s">
        <v>58</v>
      </c>
      <c r="B32" s="81">
        <f t="shared" si="48"/>
        <v>0.06539588034762568</v>
      </c>
      <c r="C32" s="83">
        <f t="shared" si="49"/>
        <v>0.06380403737231931</v>
      </c>
      <c r="D32" s="83">
        <f t="shared" si="50"/>
        <v>0.06179226864506052</v>
      </c>
      <c r="E32" s="83">
        <f t="shared" si="51"/>
        <v>0.05940543831168831</v>
      </c>
      <c r="F32" s="83">
        <f t="shared" si="52"/>
        <v>0.0579158630037012</v>
      </c>
      <c r="G32" s="83">
        <f t="shared" si="53"/>
        <v>0.05900337928444993</v>
      </c>
      <c r="H32" s="83">
        <f t="shared" si="54"/>
        <v>0.060804946843133</v>
      </c>
      <c r="I32" s="83">
        <f t="shared" si="55"/>
        <v>0.06158405172413793</v>
      </c>
      <c r="J32" s="83">
        <f t="shared" si="56"/>
        <v>0.061825574727623414</v>
      </c>
      <c r="K32" s="83">
        <f t="shared" si="57"/>
        <v>0.061641729862676777</v>
      </c>
      <c r="L32" s="83">
        <f t="shared" si="58"/>
        <v>0.0612107390898725</v>
      </c>
      <c r="M32" s="83">
        <f t="shared" si="59"/>
        <v>0.05720739651187224</v>
      </c>
    </row>
    <row r="33" spans="1:13" ht="12.75">
      <c r="A33" s="42" t="s">
        <v>59</v>
      </c>
      <c r="B33" s="81">
        <f t="shared" si="48"/>
        <v>0.05430450857060547</v>
      </c>
      <c r="C33" s="83">
        <f t="shared" si="49"/>
        <v>0.0530570750835068</v>
      </c>
      <c r="D33" s="83">
        <f t="shared" si="50"/>
        <v>0.052225693088637254</v>
      </c>
      <c r="E33" s="83">
        <f t="shared" si="51"/>
        <v>0.05088271103896104</v>
      </c>
      <c r="F33" s="83">
        <f t="shared" si="52"/>
        <v>0.05265078454881927</v>
      </c>
      <c r="G33" s="83">
        <f t="shared" si="53"/>
        <v>0.05294212304886552</v>
      </c>
      <c r="H33" s="83">
        <f t="shared" si="54"/>
        <v>0.05695378607073118</v>
      </c>
      <c r="I33" s="83">
        <f t="shared" si="55"/>
        <v>0.05910560344827586</v>
      </c>
      <c r="J33" s="83">
        <f t="shared" si="56"/>
        <v>0.05525725903143408</v>
      </c>
      <c r="K33" s="83">
        <f t="shared" si="57"/>
        <v>0.05190612830498053</v>
      </c>
      <c r="L33" s="83">
        <f t="shared" si="58"/>
        <v>0.04991188970664455</v>
      </c>
      <c r="M33" s="83">
        <f t="shared" si="59"/>
        <v>0.05037823072073965</v>
      </c>
    </row>
    <row r="34" spans="1:13" ht="15.75">
      <c r="A34" s="37" t="s">
        <v>60</v>
      </c>
      <c r="B34" s="45">
        <f>SUM(B25:B33)</f>
        <v>0.9999999999999999</v>
      </c>
      <c r="C34" s="45">
        <f aca="true" t="shared" si="60" ref="C34:M34">SUM(C25:C33)</f>
        <v>0.9999999999999999</v>
      </c>
      <c r="D34" s="45">
        <f t="shared" si="60"/>
        <v>1</v>
      </c>
      <c r="E34" s="45">
        <f t="shared" si="60"/>
        <v>1</v>
      </c>
      <c r="F34" s="45">
        <f t="shared" si="60"/>
        <v>0.9999999999999998</v>
      </c>
      <c r="G34" s="45">
        <f t="shared" si="60"/>
        <v>0.9999999999999999</v>
      </c>
      <c r="H34" s="45">
        <f t="shared" si="60"/>
        <v>1.0000000000000002</v>
      </c>
      <c r="I34" s="45">
        <f t="shared" si="60"/>
        <v>1</v>
      </c>
      <c r="J34" s="45">
        <f t="shared" si="60"/>
        <v>1</v>
      </c>
      <c r="K34" s="45">
        <f t="shared" si="60"/>
        <v>1</v>
      </c>
      <c r="L34" s="45">
        <f t="shared" si="60"/>
        <v>1.0000000000000002</v>
      </c>
      <c r="M34" s="45">
        <f t="shared" si="60"/>
        <v>0.9999999999999999</v>
      </c>
    </row>
    <row r="58" spans="1:7" ht="12.75" customHeight="1">
      <c r="A58" s="148" t="s">
        <v>135</v>
      </c>
      <c r="B58" s="148"/>
      <c r="C58" s="148"/>
      <c r="D58" s="148"/>
      <c r="E58" s="148"/>
      <c r="F58" s="148"/>
      <c r="G58" s="148"/>
    </row>
    <row r="59" spans="1:7" ht="12.75">
      <c r="A59" s="148"/>
      <c r="B59" s="148"/>
      <c r="C59" s="148"/>
      <c r="D59" s="148"/>
      <c r="E59" s="148"/>
      <c r="F59" s="148"/>
      <c r="G59" s="148"/>
    </row>
    <row r="60" spans="1:7" ht="12.75">
      <c r="A60" s="69"/>
      <c r="B60" s="69"/>
      <c r="C60" s="69"/>
      <c r="D60" s="69"/>
      <c r="E60" s="69"/>
      <c r="F60" s="69"/>
      <c r="G60" s="69"/>
    </row>
  </sheetData>
  <sheetProtection/>
  <mergeCells count="51">
    <mergeCell ref="H8:I8"/>
    <mergeCell ref="J8:K8"/>
    <mergeCell ref="L8:M8"/>
    <mergeCell ref="N7:S7"/>
    <mergeCell ref="N8:O8"/>
    <mergeCell ref="P8:Q8"/>
    <mergeCell ref="R8:S8"/>
    <mergeCell ref="A7:A9"/>
    <mergeCell ref="B8:C8"/>
    <mergeCell ref="D8:E8"/>
    <mergeCell ref="F8:G8"/>
    <mergeCell ref="B7:G7"/>
    <mergeCell ref="T7:Y7"/>
    <mergeCell ref="T8:U8"/>
    <mergeCell ref="V8:W8"/>
    <mergeCell ref="X8:Y8"/>
    <mergeCell ref="H7:M7"/>
    <mergeCell ref="Z7:AE7"/>
    <mergeCell ref="Z8:AA8"/>
    <mergeCell ref="AB8:AC8"/>
    <mergeCell ref="AD8:AE8"/>
    <mergeCell ref="AF7:AK7"/>
    <mergeCell ref="AF8:AG8"/>
    <mergeCell ref="AH8:AI8"/>
    <mergeCell ref="AJ8:AK8"/>
    <mergeCell ref="BP7:BU7"/>
    <mergeCell ref="BP8:BQ8"/>
    <mergeCell ref="BR8:BS8"/>
    <mergeCell ref="BT8:BU8"/>
    <mergeCell ref="AX7:BC7"/>
    <mergeCell ref="AX8:AY8"/>
    <mergeCell ref="AZ8:BA8"/>
    <mergeCell ref="BB8:BC8"/>
    <mergeCell ref="BD7:BI7"/>
    <mergeCell ref="BD8:BE8"/>
    <mergeCell ref="AN8:AO8"/>
    <mergeCell ref="AP8:AQ8"/>
    <mergeCell ref="AR7:AW7"/>
    <mergeCell ref="AR8:AS8"/>
    <mergeCell ref="AT8:AU8"/>
    <mergeCell ref="AV8:AW8"/>
    <mergeCell ref="A3:G4"/>
    <mergeCell ref="A58:G59"/>
    <mergeCell ref="BJ7:BO7"/>
    <mergeCell ref="BJ8:BK8"/>
    <mergeCell ref="BL8:BM8"/>
    <mergeCell ref="BN8:BO8"/>
    <mergeCell ref="BF8:BG8"/>
    <mergeCell ref="BH8:BI8"/>
    <mergeCell ref="AL7:AQ7"/>
    <mergeCell ref="AL8:AM8"/>
  </mergeCells>
  <printOptions/>
  <pageMargins left="0.7" right="0.7" top="0.75" bottom="0.75" header="0.3" footer="0.3"/>
  <pageSetup orientation="portrait" paperSize="9"/>
  <ignoredErrors>
    <ignoredError sqref="F10:F18 E19 C19 I19 G19 K19 L10:L18" formula="1"/>
  </ignoredErrors>
  <drawing r:id="rId1"/>
</worksheet>
</file>

<file path=xl/worksheets/sheet6.xml><?xml version="1.0" encoding="utf-8"?>
<worksheet xmlns="http://schemas.openxmlformats.org/spreadsheetml/2006/main" xmlns:r="http://schemas.openxmlformats.org/officeDocument/2006/relationships">
  <dimension ref="A1:BU63"/>
  <sheetViews>
    <sheetView zoomScalePageLayoutView="0" workbookViewId="0" topLeftCell="A1">
      <selection activeCell="A1" sqref="A1"/>
    </sheetView>
  </sheetViews>
  <sheetFormatPr defaultColWidth="11.421875" defaultRowHeight="15"/>
  <cols>
    <col min="1" max="1" width="30.7109375" style="33" customWidth="1"/>
    <col min="2" max="2" width="13.8515625" style="33" bestFit="1" customWidth="1"/>
    <col min="3" max="3" width="18.140625" style="33" customWidth="1"/>
    <col min="4" max="4" width="13.57421875" style="33" bestFit="1" customWidth="1"/>
    <col min="5" max="5" width="18.421875" style="33" customWidth="1"/>
    <col min="6" max="6" width="11.421875" style="33" customWidth="1"/>
    <col min="7" max="7" width="17.8515625" style="33" customWidth="1"/>
    <col min="8" max="8" width="13.8515625" style="33" bestFit="1" customWidth="1"/>
    <col min="9" max="9" width="11.421875" style="33" customWidth="1"/>
    <col min="10" max="10" width="13.57421875" style="33" bestFit="1" customWidth="1"/>
    <col min="11" max="13" width="11.421875" style="33" customWidth="1"/>
    <col min="14" max="14" width="13.8515625" style="33" bestFit="1" customWidth="1"/>
    <col min="15" max="15" width="11.421875" style="33" customWidth="1"/>
    <col min="16" max="16" width="13.57421875" style="33" bestFit="1" customWidth="1"/>
    <col min="17" max="19" width="11.421875" style="33" customWidth="1"/>
    <col min="20" max="20" width="13.8515625" style="33" bestFit="1" customWidth="1"/>
    <col min="21" max="21" width="11.421875" style="33" customWidth="1"/>
    <col min="22" max="22" width="13.57421875" style="33" bestFit="1" customWidth="1"/>
    <col min="23" max="25" width="11.421875" style="33" customWidth="1"/>
    <col min="26" max="26" width="13.8515625" style="33" bestFit="1" customWidth="1"/>
    <col min="27" max="27" width="11.421875" style="33" customWidth="1"/>
    <col min="28" max="28" width="13.57421875" style="33" bestFit="1" customWidth="1"/>
    <col min="29" max="31" width="11.421875" style="33" customWidth="1"/>
    <col min="32" max="32" width="13.8515625" style="33" bestFit="1" customWidth="1"/>
    <col min="33" max="33" width="11.421875" style="33" customWidth="1"/>
    <col min="34" max="34" width="13.57421875" style="33" bestFit="1" customWidth="1"/>
    <col min="35" max="37" width="11.421875" style="33" customWidth="1"/>
    <col min="38" max="38" width="13.8515625" style="33" bestFit="1" customWidth="1"/>
    <col min="39" max="39" width="11.421875" style="33" customWidth="1"/>
    <col min="40" max="40" width="13.57421875" style="33" bestFit="1" customWidth="1"/>
    <col min="41" max="43" width="11.421875" style="33" customWidth="1"/>
    <col min="44" max="44" width="13.8515625" style="33" bestFit="1" customWidth="1"/>
    <col min="45" max="45" width="11.421875" style="33" customWidth="1"/>
    <col min="46" max="46" width="13.57421875" style="33" bestFit="1" customWidth="1"/>
    <col min="47" max="49" width="11.421875" style="33" customWidth="1"/>
    <col min="50" max="50" width="13.8515625" style="33" bestFit="1" customWidth="1"/>
    <col min="51" max="51" width="11.421875" style="33" customWidth="1"/>
    <col min="52" max="52" width="13.57421875" style="33" bestFit="1" customWidth="1"/>
    <col min="53" max="55" width="11.421875" style="33" customWidth="1"/>
    <col min="56" max="56" width="13.8515625" style="33" bestFit="1" customWidth="1"/>
    <col min="57" max="57" width="11.421875" style="33" customWidth="1"/>
    <col min="58" max="58" width="13.57421875" style="33" bestFit="1" customWidth="1"/>
    <col min="59" max="61" width="11.421875" style="33" customWidth="1"/>
    <col min="62" max="62" width="13.8515625" style="33" bestFit="1" customWidth="1"/>
    <col min="63" max="63" width="11.421875" style="33" customWidth="1"/>
    <col min="64" max="64" width="13.57421875" style="33" bestFit="1" customWidth="1"/>
    <col min="65" max="67" width="11.421875" style="33" customWidth="1"/>
    <col min="68" max="68" width="13.8515625" style="33" bestFit="1" customWidth="1"/>
    <col min="69" max="69" width="11.421875" style="33" customWidth="1"/>
    <col min="70" max="70" width="13.57421875" style="33" bestFit="1" customWidth="1"/>
    <col min="71" max="16384" width="11.421875" style="33" customWidth="1"/>
  </cols>
  <sheetData>
    <row r="1" ht="15.75">
      <c r="A1" s="82" t="s">
        <v>112</v>
      </c>
    </row>
    <row r="3" spans="1:7" ht="17.25" customHeight="1">
      <c r="A3" s="140" t="s">
        <v>137</v>
      </c>
      <c r="B3" s="140"/>
      <c r="C3" s="140"/>
      <c r="D3" s="140"/>
      <c r="E3" s="140"/>
      <c r="F3" s="140"/>
      <c r="G3" s="140"/>
    </row>
    <row r="4" spans="1:7" ht="12.75">
      <c r="A4" s="140"/>
      <c r="B4" s="140"/>
      <c r="C4" s="140"/>
      <c r="D4" s="140"/>
      <c r="E4" s="140"/>
      <c r="F4" s="140"/>
      <c r="G4" s="140"/>
    </row>
    <row r="7" spans="1:73" ht="12.75">
      <c r="A7" s="35"/>
      <c r="B7" s="147" t="s">
        <v>22</v>
      </c>
      <c r="C7" s="147"/>
      <c r="D7" s="147"/>
      <c r="E7" s="147"/>
      <c r="F7" s="147"/>
      <c r="G7" s="147"/>
      <c r="H7" s="147" t="s">
        <v>40</v>
      </c>
      <c r="I7" s="147"/>
      <c r="J7" s="147"/>
      <c r="K7" s="147"/>
      <c r="L7" s="147"/>
      <c r="M7" s="147"/>
      <c r="N7" s="147" t="s">
        <v>39</v>
      </c>
      <c r="O7" s="147"/>
      <c r="P7" s="147"/>
      <c r="Q7" s="147"/>
      <c r="R7" s="147"/>
      <c r="S7" s="147"/>
      <c r="T7" s="147" t="s">
        <v>38</v>
      </c>
      <c r="U7" s="147"/>
      <c r="V7" s="147"/>
      <c r="W7" s="147"/>
      <c r="X7" s="147"/>
      <c r="Y7" s="147"/>
      <c r="Z7" s="147" t="s">
        <v>37</v>
      </c>
      <c r="AA7" s="147"/>
      <c r="AB7" s="147"/>
      <c r="AC7" s="147"/>
      <c r="AD7" s="147"/>
      <c r="AE7" s="147"/>
      <c r="AF7" s="147" t="s">
        <v>36</v>
      </c>
      <c r="AG7" s="147"/>
      <c r="AH7" s="147"/>
      <c r="AI7" s="147"/>
      <c r="AJ7" s="147"/>
      <c r="AK7" s="147"/>
      <c r="AL7" s="147" t="s">
        <v>35</v>
      </c>
      <c r="AM7" s="147"/>
      <c r="AN7" s="147"/>
      <c r="AO7" s="147"/>
      <c r="AP7" s="147"/>
      <c r="AQ7" s="147"/>
      <c r="AR7" s="147" t="s">
        <v>34</v>
      </c>
      <c r="AS7" s="147"/>
      <c r="AT7" s="147"/>
      <c r="AU7" s="147"/>
      <c r="AV7" s="147"/>
      <c r="AW7" s="147"/>
      <c r="AX7" s="147" t="s">
        <v>33</v>
      </c>
      <c r="AY7" s="147"/>
      <c r="AZ7" s="147"/>
      <c r="BA7" s="147"/>
      <c r="BB7" s="147"/>
      <c r="BC7" s="147"/>
      <c r="BD7" s="147" t="s">
        <v>32</v>
      </c>
      <c r="BE7" s="147"/>
      <c r="BF7" s="147"/>
      <c r="BG7" s="147"/>
      <c r="BH7" s="147"/>
      <c r="BI7" s="147"/>
      <c r="BJ7" s="147" t="s">
        <v>31</v>
      </c>
      <c r="BK7" s="147"/>
      <c r="BL7" s="147"/>
      <c r="BM7" s="147"/>
      <c r="BN7" s="147"/>
      <c r="BO7" s="147"/>
      <c r="BP7" s="147" t="s">
        <v>30</v>
      </c>
      <c r="BQ7" s="147"/>
      <c r="BR7" s="147"/>
      <c r="BS7" s="147"/>
      <c r="BT7" s="147"/>
      <c r="BU7" s="147"/>
    </row>
    <row r="8" spans="1:73" ht="12.75">
      <c r="A8" s="160" t="s">
        <v>107</v>
      </c>
      <c r="B8" s="163" t="s">
        <v>44</v>
      </c>
      <c r="C8" s="163"/>
      <c r="D8" s="163" t="s">
        <v>2</v>
      </c>
      <c r="E8" s="163"/>
      <c r="F8" s="163" t="s">
        <v>60</v>
      </c>
      <c r="G8" s="163"/>
      <c r="H8" s="163" t="s">
        <v>44</v>
      </c>
      <c r="I8" s="163"/>
      <c r="J8" s="163" t="s">
        <v>2</v>
      </c>
      <c r="K8" s="163"/>
      <c r="L8" s="163" t="s">
        <v>60</v>
      </c>
      <c r="M8" s="163"/>
      <c r="N8" s="163" t="s">
        <v>44</v>
      </c>
      <c r="O8" s="163"/>
      <c r="P8" s="163" t="s">
        <v>2</v>
      </c>
      <c r="Q8" s="163"/>
      <c r="R8" s="163" t="s">
        <v>60</v>
      </c>
      <c r="S8" s="163"/>
      <c r="T8" s="163" t="s">
        <v>44</v>
      </c>
      <c r="U8" s="163"/>
      <c r="V8" s="163" t="s">
        <v>2</v>
      </c>
      <c r="W8" s="163"/>
      <c r="X8" s="163" t="s">
        <v>60</v>
      </c>
      <c r="Y8" s="163"/>
      <c r="Z8" s="163" t="s">
        <v>44</v>
      </c>
      <c r="AA8" s="163"/>
      <c r="AB8" s="163" t="s">
        <v>2</v>
      </c>
      <c r="AC8" s="163"/>
      <c r="AD8" s="163" t="s">
        <v>60</v>
      </c>
      <c r="AE8" s="163"/>
      <c r="AF8" s="163" t="s">
        <v>44</v>
      </c>
      <c r="AG8" s="163"/>
      <c r="AH8" s="163" t="s">
        <v>2</v>
      </c>
      <c r="AI8" s="163"/>
      <c r="AJ8" s="163" t="s">
        <v>60</v>
      </c>
      <c r="AK8" s="163"/>
      <c r="AL8" s="163" t="s">
        <v>44</v>
      </c>
      <c r="AM8" s="163"/>
      <c r="AN8" s="163" t="s">
        <v>2</v>
      </c>
      <c r="AO8" s="163"/>
      <c r="AP8" s="163" t="s">
        <v>60</v>
      </c>
      <c r="AQ8" s="163"/>
      <c r="AR8" s="163" t="s">
        <v>44</v>
      </c>
      <c r="AS8" s="163"/>
      <c r="AT8" s="163" t="s">
        <v>2</v>
      </c>
      <c r="AU8" s="163"/>
      <c r="AV8" s="163" t="s">
        <v>60</v>
      </c>
      <c r="AW8" s="163"/>
      <c r="AX8" s="163" t="s">
        <v>44</v>
      </c>
      <c r="AY8" s="163"/>
      <c r="AZ8" s="163" t="s">
        <v>2</v>
      </c>
      <c r="BA8" s="163"/>
      <c r="BB8" s="163" t="s">
        <v>60</v>
      </c>
      <c r="BC8" s="163"/>
      <c r="BD8" s="163" t="s">
        <v>44</v>
      </c>
      <c r="BE8" s="163"/>
      <c r="BF8" s="163" t="s">
        <v>2</v>
      </c>
      <c r="BG8" s="163"/>
      <c r="BH8" s="163" t="s">
        <v>60</v>
      </c>
      <c r="BI8" s="163"/>
      <c r="BJ8" s="163" t="s">
        <v>44</v>
      </c>
      <c r="BK8" s="163"/>
      <c r="BL8" s="163" t="s">
        <v>2</v>
      </c>
      <c r="BM8" s="163"/>
      <c r="BN8" s="163" t="s">
        <v>60</v>
      </c>
      <c r="BO8" s="163"/>
      <c r="BP8" s="163" t="s">
        <v>44</v>
      </c>
      <c r="BQ8" s="163"/>
      <c r="BR8" s="163" t="s">
        <v>2</v>
      </c>
      <c r="BS8" s="163"/>
      <c r="BT8" s="163" t="s">
        <v>60</v>
      </c>
      <c r="BU8" s="163"/>
    </row>
    <row r="9" spans="1:73" ht="51">
      <c r="A9" s="161"/>
      <c r="B9" s="40" t="s">
        <v>62</v>
      </c>
      <c r="C9" s="39" t="s">
        <v>63</v>
      </c>
      <c r="D9" s="40" t="s">
        <v>47</v>
      </c>
      <c r="E9" s="39" t="s">
        <v>64</v>
      </c>
      <c r="F9" s="40" t="s">
        <v>49</v>
      </c>
      <c r="G9" s="39" t="s">
        <v>65</v>
      </c>
      <c r="H9" s="40" t="s">
        <v>62</v>
      </c>
      <c r="I9" s="39" t="s">
        <v>63</v>
      </c>
      <c r="J9" s="40" t="s">
        <v>47</v>
      </c>
      <c r="K9" s="39" t="s">
        <v>64</v>
      </c>
      <c r="L9" s="40" t="s">
        <v>49</v>
      </c>
      <c r="M9" s="39" t="s">
        <v>65</v>
      </c>
      <c r="N9" s="40" t="s">
        <v>62</v>
      </c>
      <c r="O9" s="39" t="s">
        <v>63</v>
      </c>
      <c r="P9" s="40" t="s">
        <v>47</v>
      </c>
      <c r="Q9" s="39" t="s">
        <v>64</v>
      </c>
      <c r="R9" s="40" t="s">
        <v>49</v>
      </c>
      <c r="S9" s="39" t="s">
        <v>65</v>
      </c>
      <c r="T9" s="40" t="s">
        <v>62</v>
      </c>
      <c r="U9" s="39" t="s">
        <v>63</v>
      </c>
      <c r="V9" s="40" t="s">
        <v>47</v>
      </c>
      <c r="W9" s="39" t="s">
        <v>64</v>
      </c>
      <c r="X9" s="40" t="s">
        <v>49</v>
      </c>
      <c r="Y9" s="39" t="s">
        <v>65</v>
      </c>
      <c r="Z9" s="40" t="s">
        <v>62</v>
      </c>
      <c r="AA9" s="39" t="s">
        <v>63</v>
      </c>
      <c r="AB9" s="40" t="s">
        <v>47</v>
      </c>
      <c r="AC9" s="39" t="s">
        <v>64</v>
      </c>
      <c r="AD9" s="40" t="s">
        <v>49</v>
      </c>
      <c r="AE9" s="39" t="s">
        <v>65</v>
      </c>
      <c r="AF9" s="40" t="s">
        <v>62</v>
      </c>
      <c r="AG9" s="39" t="s">
        <v>63</v>
      </c>
      <c r="AH9" s="40" t="s">
        <v>47</v>
      </c>
      <c r="AI9" s="39" t="s">
        <v>64</v>
      </c>
      <c r="AJ9" s="40" t="s">
        <v>49</v>
      </c>
      <c r="AK9" s="39" t="s">
        <v>65</v>
      </c>
      <c r="AL9" s="40" t="s">
        <v>62</v>
      </c>
      <c r="AM9" s="39" t="s">
        <v>63</v>
      </c>
      <c r="AN9" s="40" t="s">
        <v>47</v>
      </c>
      <c r="AO9" s="39" t="s">
        <v>64</v>
      </c>
      <c r="AP9" s="40" t="s">
        <v>49</v>
      </c>
      <c r="AQ9" s="39" t="s">
        <v>65</v>
      </c>
      <c r="AR9" s="40" t="s">
        <v>62</v>
      </c>
      <c r="AS9" s="39" t="s">
        <v>63</v>
      </c>
      <c r="AT9" s="40" t="s">
        <v>47</v>
      </c>
      <c r="AU9" s="39" t="s">
        <v>64</v>
      </c>
      <c r="AV9" s="40" t="s">
        <v>49</v>
      </c>
      <c r="AW9" s="39" t="s">
        <v>65</v>
      </c>
      <c r="AX9" s="40" t="s">
        <v>62</v>
      </c>
      <c r="AY9" s="39" t="s">
        <v>63</v>
      </c>
      <c r="AZ9" s="40" t="s">
        <v>47</v>
      </c>
      <c r="BA9" s="39" t="s">
        <v>64</v>
      </c>
      <c r="BB9" s="40" t="s">
        <v>49</v>
      </c>
      <c r="BC9" s="39" t="s">
        <v>65</v>
      </c>
      <c r="BD9" s="40" t="s">
        <v>62</v>
      </c>
      <c r="BE9" s="39" t="s">
        <v>63</v>
      </c>
      <c r="BF9" s="40" t="s">
        <v>47</v>
      </c>
      <c r="BG9" s="39" t="s">
        <v>64</v>
      </c>
      <c r="BH9" s="40" t="s">
        <v>49</v>
      </c>
      <c r="BI9" s="39" t="s">
        <v>65</v>
      </c>
      <c r="BJ9" s="40" t="s">
        <v>62</v>
      </c>
      <c r="BK9" s="39" t="s">
        <v>63</v>
      </c>
      <c r="BL9" s="40" t="s">
        <v>47</v>
      </c>
      <c r="BM9" s="39" t="s">
        <v>64</v>
      </c>
      <c r="BN9" s="40" t="s">
        <v>49</v>
      </c>
      <c r="BO9" s="39" t="s">
        <v>65</v>
      </c>
      <c r="BP9" s="40" t="s">
        <v>62</v>
      </c>
      <c r="BQ9" s="39" t="s">
        <v>63</v>
      </c>
      <c r="BR9" s="40" t="s">
        <v>47</v>
      </c>
      <c r="BS9" s="39" t="s">
        <v>64</v>
      </c>
      <c r="BT9" s="40" t="s">
        <v>49</v>
      </c>
      <c r="BU9" s="39" t="s">
        <v>65</v>
      </c>
    </row>
    <row r="10" spans="1:73" ht="12.75">
      <c r="A10" s="42" t="s">
        <v>66</v>
      </c>
      <c r="B10" s="126">
        <v>720</v>
      </c>
      <c r="C10" s="44">
        <f>B10/F10</f>
        <v>0.6773283160865475</v>
      </c>
      <c r="D10" s="126">
        <v>343</v>
      </c>
      <c r="E10" s="44">
        <f>D10/F10</f>
        <v>0.32267168391345247</v>
      </c>
      <c r="F10" s="36">
        <f>B10+D10</f>
        <v>1063</v>
      </c>
      <c r="G10" s="46">
        <f>F10/F$16</f>
        <v>0.051039516012867915</v>
      </c>
      <c r="H10" s="126">
        <v>693</v>
      </c>
      <c r="I10" s="44">
        <f>H10/L10</f>
        <v>0.673469387755102</v>
      </c>
      <c r="J10" s="126">
        <v>336</v>
      </c>
      <c r="K10" s="44">
        <f>J10/L10</f>
        <v>0.32653061224489793</v>
      </c>
      <c r="L10" s="36">
        <f>H10+J10</f>
        <v>1029</v>
      </c>
      <c r="M10" s="46">
        <f>L10/L$16</f>
        <v>0.04981362250084717</v>
      </c>
      <c r="N10" s="126">
        <v>668</v>
      </c>
      <c r="O10" s="44">
        <f>N10/R10</f>
        <v>0.6700100300902708</v>
      </c>
      <c r="P10" s="126">
        <v>329</v>
      </c>
      <c r="Q10" s="44">
        <f>P10/R10</f>
        <v>0.3299899699097292</v>
      </c>
      <c r="R10" s="36">
        <f>N10+P10</f>
        <v>997</v>
      </c>
      <c r="S10" s="46">
        <f>R10/R$16</f>
        <v>0.0486626317844592</v>
      </c>
      <c r="T10" s="126">
        <v>625</v>
      </c>
      <c r="U10" s="44">
        <f>T10/X10</f>
        <v>0.669882100750268</v>
      </c>
      <c r="V10" s="126">
        <v>308</v>
      </c>
      <c r="W10" s="44">
        <f>V10/X10</f>
        <v>0.33011789924973206</v>
      </c>
      <c r="X10" s="36">
        <f>T10+V10</f>
        <v>933</v>
      </c>
      <c r="Y10" s="46">
        <f>X10/X$16</f>
        <v>0.04733157467532467</v>
      </c>
      <c r="Z10" s="126">
        <v>616</v>
      </c>
      <c r="AA10" s="44">
        <f>Z10/AD10</f>
        <v>0.66738894907909</v>
      </c>
      <c r="AB10" s="126">
        <v>307</v>
      </c>
      <c r="AC10" s="44">
        <f>AB10/AD10</f>
        <v>0.3326110509209101</v>
      </c>
      <c r="AD10" s="36">
        <f>Z10+AB10</f>
        <v>923</v>
      </c>
      <c r="AE10" s="46">
        <f>AD10/AD$16</f>
        <v>0.048115518949069486</v>
      </c>
      <c r="AF10" s="126">
        <v>580</v>
      </c>
      <c r="AG10" s="44">
        <f>AF10/AJ10</f>
        <v>0.6575963718820862</v>
      </c>
      <c r="AH10" s="126">
        <v>302</v>
      </c>
      <c r="AI10" s="44">
        <f>AH10/AJ10</f>
        <v>0.3424036281179138</v>
      </c>
      <c r="AJ10" s="36">
        <f>AF10+AH10</f>
        <v>882</v>
      </c>
      <c r="AK10" s="46">
        <f>AJ10/AJ$16</f>
        <v>0.04730998229898621</v>
      </c>
      <c r="AL10" s="126">
        <v>556</v>
      </c>
      <c r="AM10" s="44">
        <f>AL10/AP10</f>
        <v>0.6480186480186481</v>
      </c>
      <c r="AN10" s="126">
        <v>302</v>
      </c>
      <c r="AO10" s="44">
        <f>AN10/AP10</f>
        <v>0.351981351981352</v>
      </c>
      <c r="AP10" s="36">
        <f>AL10+AN10</f>
        <v>858</v>
      </c>
      <c r="AQ10" s="46">
        <f>AP10/AP$16</f>
        <v>0.046539379474940336</v>
      </c>
      <c r="AR10" s="126">
        <v>523</v>
      </c>
      <c r="AS10" s="44">
        <f>AR10/AV10</f>
        <v>0.6472772277227723</v>
      </c>
      <c r="AT10" s="126">
        <v>285</v>
      </c>
      <c r="AU10" s="44">
        <f>AT10/AV10</f>
        <v>0.3527227722772277</v>
      </c>
      <c r="AV10" s="36">
        <f>AR10+AT10</f>
        <v>808</v>
      </c>
      <c r="AW10" s="46">
        <f>AV10/AV$16</f>
        <v>0.043534482758620686</v>
      </c>
      <c r="AX10" s="126">
        <v>534</v>
      </c>
      <c r="AY10" s="44">
        <f>AX10/BB10</f>
        <v>0.6372315035799523</v>
      </c>
      <c r="AZ10" s="126">
        <v>304</v>
      </c>
      <c r="BA10" s="44">
        <f>AZ10/BB10</f>
        <v>0.3627684964200477</v>
      </c>
      <c r="BB10" s="36">
        <f>AX10+AZ10</f>
        <v>838</v>
      </c>
      <c r="BC10" s="46">
        <f>BB10/BB$16</f>
        <v>0.0436845123286243</v>
      </c>
      <c r="BD10" s="126">
        <v>624</v>
      </c>
      <c r="BE10" s="44">
        <f>BD10/BH10</f>
        <v>0.6473029045643154</v>
      </c>
      <c r="BF10" s="126">
        <v>340</v>
      </c>
      <c r="BG10" s="44">
        <f>BF10/BH10</f>
        <v>0.35269709543568467</v>
      </c>
      <c r="BH10" s="36">
        <f>BD10+BF10</f>
        <v>964</v>
      </c>
      <c r="BI10" s="46">
        <f>BH10/BH$16</f>
        <v>0.049395367903258866</v>
      </c>
      <c r="BJ10" s="126">
        <v>621</v>
      </c>
      <c r="BK10" s="44">
        <f>BJ10/BN10</f>
        <v>0.6550632911392406</v>
      </c>
      <c r="BL10" s="126">
        <v>327</v>
      </c>
      <c r="BM10" s="44">
        <f>BL10/BN10</f>
        <v>0.3449367088607595</v>
      </c>
      <c r="BN10" s="36">
        <f>BJ10+BL10</f>
        <v>948</v>
      </c>
      <c r="BO10" s="46">
        <f>BN10/BN$16</f>
        <v>0.04913444594174355</v>
      </c>
      <c r="BP10" s="126">
        <v>604</v>
      </c>
      <c r="BQ10" s="44">
        <f>BP10/BT10</f>
        <v>0.652267818574514</v>
      </c>
      <c r="BR10" s="126">
        <v>322</v>
      </c>
      <c r="BS10" s="44">
        <f>BR10/BT10</f>
        <v>0.34773218142548595</v>
      </c>
      <c r="BT10" s="36">
        <f>BP10+BR10</f>
        <v>926</v>
      </c>
      <c r="BU10" s="46">
        <f>BT10/BT$16</f>
        <v>0.04864467325068292</v>
      </c>
    </row>
    <row r="11" spans="1:73" ht="12.75">
      <c r="A11" s="42" t="s">
        <v>113</v>
      </c>
      <c r="B11" s="32">
        <v>630</v>
      </c>
      <c r="C11" s="44">
        <f aca="true" t="shared" si="0" ref="C11:C16">B11/F11</f>
        <v>0.5909943714821764</v>
      </c>
      <c r="D11" s="32">
        <v>436</v>
      </c>
      <c r="E11" s="44">
        <f aca="true" t="shared" si="1" ref="E11:E16">D11/F11</f>
        <v>0.4090056285178236</v>
      </c>
      <c r="F11" s="36">
        <f aca="true" t="shared" si="2" ref="F11:F16">B11+D11</f>
        <v>1066</v>
      </c>
      <c r="G11" s="46">
        <f aca="true" t="shared" si="3" ref="G11:G16">F11/F$16</f>
        <v>0.05118355980217986</v>
      </c>
      <c r="H11" s="32">
        <v>628</v>
      </c>
      <c r="I11" s="44">
        <f aca="true" t="shared" si="4" ref="I11:I16">H11/L11</f>
        <v>0.5880149812734082</v>
      </c>
      <c r="J11" s="32">
        <v>440</v>
      </c>
      <c r="K11" s="44">
        <f aca="true" t="shared" si="5" ref="K11:K16">J11/L11</f>
        <v>0.41198501872659177</v>
      </c>
      <c r="L11" s="36">
        <f aca="true" t="shared" si="6" ref="L11:L16">H11+J11</f>
        <v>1068</v>
      </c>
      <c r="M11" s="46">
        <f aca="true" t="shared" si="7" ref="M11:M16">L11/L$16</f>
        <v>0.051701602362395314</v>
      </c>
      <c r="N11" s="32">
        <v>610</v>
      </c>
      <c r="O11" s="44">
        <f aca="true" t="shared" si="8" ref="O11:O16">N11/R11</f>
        <v>0.580952380952381</v>
      </c>
      <c r="P11" s="32">
        <v>440</v>
      </c>
      <c r="Q11" s="44">
        <f aca="true" t="shared" si="9" ref="Q11:Q16">P11/R11</f>
        <v>0.41904761904761906</v>
      </c>
      <c r="R11" s="36">
        <f aca="true" t="shared" si="10" ref="R11:R16">N11+P11</f>
        <v>1050</v>
      </c>
      <c r="S11" s="46">
        <f aca="true" t="shared" si="11" ref="S11:S16">R11/R$16</f>
        <v>0.051249511909410385</v>
      </c>
      <c r="T11" s="32">
        <v>520</v>
      </c>
      <c r="U11" s="44">
        <f aca="true" t="shared" si="12" ref="U11:U16">T11/X11</f>
        <v>0.547945205479452</v>
      </c>
      <c r="V11" s="32">
        <v>429</v>
      </c>
      <c r="W11" s="44">
        <f aca="true" t="shared" si="13" ref="W11:W16">V11/X11</f>
        <v>0.4520547945205479</v>
      </c>
      <c r="X11" s="36">
        <f aca="true" t="shared" si="14" ref="X11:X16">T11+V11</f>
        <v>949</v>
      </c>
      <c r="Y11" s="46">
        <f aca="true" t="shared" si="15" ref="Y11:Y16">X11/X$16</f>
        <v>0.048143262987012984</v>
      </c>
      <c r="Z11" s="32">
        <v>499</v>
      </c>
      <c r="AA11" s="44">
        <f aca="true" t="shared" si="16" ref="AA11:AA16">Z11/AD11</f>
        <v>0.578215527230591</v>
      </c>
      <c r="AB11" s="32">
        <v>364</v>
      </c>
      <c r="AC11" s="44">
        <f aca="true" t="shared" si="17" ref="AC11:AC16">AB11/AD11</f>
        <v>0.42178447276940906</v>
      </c>
      <c r="AD11" s="36">
        <f aca="true" t="shared" si="18" ref="AD11:AD16">Z11+AB11</f>
        <v>863</v>
      </c>
      <c r="AE11" s="46">
        <f aca="true" t="shared" si="19" ref="AE11:AE16">AD11/AD$16</f>
        <v>0.04498774956993171</v>
      </c>
      <c r="AF11" s="32">
        <v>488</v>
      </c>
      <c r="AG11" s="44">
        <f aca="true" t="shared" si="20" ref="AG11:AG16">AF11/AJ11</f>
        <v>0.5681024447031432</v>
      </c>
      <c r="AH11" s="32">
        <v>371</v>
      </c>
      <c r="AI11" s="44">
        <f aca="true" t="shared" si="21" ref="AI11:AI16">AH11/AJ11</f>
        <v>0.4318975552968568</v>
      </c>
      <c r="AJ11" s="36">
        <f aca="true" t="shared" si="22" ref="AJ11:AJ16">AF11+AH11</f>
        <v>859</v>
      </c>
      <c r="AK11" s="46">
        <f aca="true" t="shared" si="23" ref="AK11:AK16">AJ11/AJ$16</f>
        <v>0.04607627527758408</v>
      </c>
      <c r="AL11" s="32">
        <v>516</v>
      </c>
      <c r="AM11" s="44">
        <f aca="true" t="shared" si="24" ref="AM11:AM16">AL11/AP11</f>
        <v>0.5639344262295082</v>
      </c>
      <c r="AN11" s="32">
        <v>399</v>
      </c>
      <c r="AO11" s="44">
        <f aca="true" t="shared" si="25" ref="AO11:AO16">AN11/AP11</f>
        <v>0.4360655737704918</v>
      </c>
      <c r="AP11" s="36">
        <f aca="true" t="shared" si="26" ref="AP11:AP16">AL11+AN11</f>
        <v>915</v>
      </c>
      <c r="AQ11" s="46">
        <f aca="true" t="shared" si="27" ref="AQ11:AQ16">AP11/AP$16</f>
        <v>0.04963115643306574</v>
      </c>
      <c r="AR11" s="32">
        <v>531</v>
      </c>
      <c r="AS11" s="44">
        <f aca="true" t="shared" si="28" ref="AS11:AS16">AR11/AV11</f>
        <v>0.5474226804123712</v>
      </c>
      <c r="AT11" s="32">
        <v>439</v>
      </c>
      <c r="AU11" s="44">
        <f aca="true" t="shared" si="29" ref="AU11:AU16">AT11/AV11</f>
        <v>0.45257731958762887</v>
      </c>
      <c r="AV11" s="36">
        <f aca="true" t="shared" si="30" ref="AV11:AV16">AR11+AT11</f>
        <v>970</v>
      </c>
      <c r="AW11" s="46">
        <f aca="true" t="shared" si="31" ref="AW11:AW16">AV11/AV$16</f>
        <v>0.052262931034482756</v>
      </c>
      <c r="AX11" s="32">
        <v>549</v>
      </c>
      <c r="AY11" s="44">
        <f aca="true" t="shared" si="32" ref="AY11:AY16">AX11/BB11</f>
        <v>0.514526710402999</v>
      </c>
      <c r="AZ11" s="32">
        <v>518</v>
      </c>
      <c r="BA11" s="44">
        <f aca="true" t="shared" si="33" ref="BA11:BA16">AZ11/BB11</f>
        <v>0.4854732895970009</v>
      </c>
      <c r="BB11" s="36">
        <f aca="true" t="shared" si="34" ref="BB11:BB16">AX11+AZ11</f>
        <v>1067</v>
      </c>
      <c r="BC11" s="46">
        <f aca="true" t="shared" si="35" ref="BC11:BC16">BB11/BB$16</f>
        <v>0.05562216545900016</v>
      </c>
      <c r="BD11" s="32">
        <v>628</v>
      </c>
      <c r="BE11" s="44">
        <f aca="true" t="shared" si="36" ref="BE11:BE16">BD11/BH11</f>
        <v>0.5470383275261324</v>
      </c>
      <c r="BF11" s="32">
        <v>520</v>
      </c>
      <c r="BG11" s="44">
        <f aca="true" t="shared" si="37" ref="BG11:BG16">BF11/BH11</f>
        <v>0.4529616724738676</v>
      </c>
      <c r="BH11" s="36">
        <f aca="true" t="shared" si="38" ref="BH11:BH16">BD11+BF11</f>
        <v>1148</v>
      </c>
      <c r="BI11" s="46">
        <f aca="true" t="shared" si="39" ref="BI11:BI16">BH11/BH$16</f>
        <v>0.058823529411764705</v>
      </c>
      <c r="BJ11" s="32">
        <v>629</v>
      </c>
      <c r="BK11" s="44">
        <f aca="true" t="shared" si="40" ref="BK11:BK16">BJ11/BN11</f>
        <v>0.5479094076655052</v>
      </c>
      <c r="BL11" s="32">
        <v>519</v>
      </c>
      <c r="BM11" s="44">
        <f aca="true" t="shared" si="41" ref="BM11:BM16">BL11/BN11</f>
        <v>0.4520905923344948</v>
      </c>
      <c r="BN11" s="36">
        <f aca="true" t="shared" si="42" ref="BN11:BN16">BJ11+BL11</f>
        <v>1148</v>
      </c>
      <c r="BO11" s="46">
        <f aca="true" t="shared" si="43" ref="BO11:BO16">BN11/BN$16</f>
        <v>0.059500362807090285</v>
      </c>
      <c r="BP11" s="32">
        <v>639</v>
      </c>
      <c r="BQ11" s="44">
        <f aca="true" t="shared" si="44" ref="BQ11:BQ16">BP11/BT11</f>
        <v>0.5499139414802066</v>
      </c>
      <c r="BR11" s="32">
        <v>523</v>
      </c>
      <c r="BS11" s="44">
        <f aca="true" t="shared" si="45" ref="BS11:BS16">BR11/BT11</f>
        <v>0.45008605851979344</v>
      </c>
      <c r="BT11" s="36">
        <f aca="true" t="shared" si="46" ref="BT11:BT16">BP11+BR11</f>
        <v>1162</v>
      </c>
      <c r="BU11" s="46">
        <f aca="true" t="shared" si="47" ref="BU11:BU16">BT11/BT$16</f>
        <v>0.06104223576381593</v>
      </c>
    </row>
    <row r="12" spans="1:73" ht="12.75">
      <c r="A12" s="42" t="s">
        <v>67</v>
      </c>
      <c r="B12" s="126">
        <v>4894</v>
      </c>
      <c r="C12" s="44">
        <f t="shared" si="0"/>
        <v>0.40620849933598935</v>
      </c>
      <c r="D12" s="126">
        <v>7154</v>
      </c>
      <c r="E12" s="44">
        <f t="shared" si="1"/>
        <v>0.5937915006640107</v>
      </c>
      <c r="F12" s="36">
        <f t="shared" si="2"/>
        <v>12048</v>
      </c>
      <c r="G12" s="46">
        <f t="shared" si="3"/>
        <v>0.5784798578767946</v>
      </c>
      <c r="H12" s="126">
        <v>4833</v>
      </c>
      <c r="I12" s="44">
        <f t="shared" si="4"/>
        <v>0.4065444145356662</v>
      </c>
      <c r="J12" s="126">
        <v>7055</v>
      </c>
      <c r="K12" s="44">
        <f t="shared" si="5"/>
        <v>0.5934555854643337</v>
      </c>
      <c r="L12" s="36">
        <f t="shared" si="6"/>
        <v>11888</v>
      </c>
      <c r="M12" s="46">
        <f t="shared" si="7"/>
        <v>0.5754949895919059</v>
      </c>
      <c r="N12" s="126">
        <v>4712</v>
      </c>
      <c r="O12" s="44">
        <f t="shared" si="8"/>
        <v>0.40071434645803217</v>
      </c>
      <c r="P12" s="126">
        <v>7047</v>
      </c>
      <c r="Q12" s="44">
        <f t="shared" si="9"/>
        <v>0.5992856535419678</v>
      </c>
      <c r="R12" s="36">
        <f t="shared" si="10"/>
        <v>11759</v>
      </c>
      <c r="S12" s="46">
        <f t="shared" si="11"/>
        <v>0.573945724326435</v>
      </c>
      <c r="T12" s="126">
        <v>4461</v>
      </c>
      <c r="U12" s="44">
        <f t="shared" si="12"/>
        <v>0.3976644678195757</v>
      </c>
      <c r="V12" s="126">
        <v>6757</v>
      </c>
      <c r="W12" s="44">
        <f t="shared" si="13"/>
        <v>0.6023355321804243</v>
      </c>
      <c r="X12" s="36">
        <f t="shared" si="14"/>
        <v>11218</v>
      </c>
      <c r="Y12" s="46">
        <f t="shared" si="15"/>
        <v>0.5690949675324676</v>
      </c>
      <c r="Z12" s="126">
        <v>4344</v>
      </c>
      <c r="AA12" s="44">
        <f t="shared" si="16"/>
        <v>0.39627805145046524</v>
      </c>
      <c r="AB12" s="126">
        <v>6618</v>
      </c>
      <c r="AC12" s="44">
        <f t="shared" si="17"/>
        <v>0.6037219485495348</v>
      </c>
      <c r="AD12" s="36">
        <f t="shared" si="18"/>
        <v>10962</v>
      </c>
      <c r="AE12" s="46">
        <f t="shared" si="19"/>
        <v>0.571443465568472</v>
      </c>
      <c r="AF12" s="126">
        <v>4229</v>
      </c>
      <c r="AG12" s="44">
        <f t="shared" si="20"/>
        <v>0.39597378277153555</v>
      </c>
      <c r="AH12" s="126">
        <v>6451</v>
      </c>
      <c r="AI12" s="44">
        <f t="shared" si="21"/>
        <v>0.6040262172284644</v>
      </c>
      <c r="AJ12" s="36">
        <f t="shared" si="22"/>
        <v>10680</v>
      </c>
      <c r="AK12" s="46">
        <f t="shared" si="23"/>
        <v>0.5728691734162956</v>
      </c>
      <c r="AL12" s="126">
        <v>4253</v>
      </c>
      <c r="AM12" s="44">
        <f t="shared" si="24"/>
        <v>0.4024032548017788</v>
      </c>
      <c r="AN12" s="126">
        <v>6316</v>
      </c>
      <c r="AO12" s="44">
        <f t="shared" si="25"/>
        <v>0.5975967451982213</v>
      </c>
      <c r="AP12" s="36">
        <f t="shared" si="26"/>
        <v>10569</v>
      </c>
      <c r="AQ12" s="46">
        <f t="shared" si="27"/>
        <v>0.5732805380776741</v>
      </c>
      <c r="AR12" s="126">
        <v>4267</v>
      </c>
      <c r="AS12" s="44">
        <f t="shared" si="28"/>
        <v>0.39956924805693417</v>
      </c>
      <c r="AT12" s="126">
        <v>6412</v>
      </c>
      <c r="AU12" s="44">
        <f t="shared" si="29"/>
        <v>0.6004307519430658</v>
      </c>
      <c r="AV12" s="36">
        <f t="shared" si="30"/>
        <v>10679</v>
      </c>
      <c r="AW12" s="46">
        <f t="shared" si="31"/>
        <v>0.5753771551724138</v>
      </c>
      <c r="AX12" s="126">
        <v>4389</v>
      </c>
      <c r="AY12" s="44">
        <f t="shared" si="32"/>
        <v>0.39907255864702673</v>
      </c>
      <c r="AZ12" s="126">
        <v>6609</v>
      </c>
      <c r="BA12" s="44">
        <f t="shared" si="33"/>
        <v>0.6009274413529733</v>
      </c>
      <c r="BB12" s="36">
        <f t="shared" si="34"/>
        <v>10998</v>
      </c>
      <c r="BC12" s="46">
        <f t="shared" si="35"/>
        <v>0.5733201271959547</v>
      </c>
      <c r="BD12" s="126">
        <v>4441</v>
      </c>
      <c r="BE12" s="44">
        <f t="shared" si="36"/>
        <v>0.39669495310406433</v>
      </c>
      <c r="BF12" s="126">
        <v>6754</v>
      </c>
      <c r="BG12" s="44">
        <f t="shared" si="37"/>
        <v>0.6033050468959357</v>
      </c>
      <c r="BH12" s="36">
        <f t="shared" si="38"/>
        <v>11195</v>
      </c>
      <c r="BI12" s="46">
        <f t="shared" si="39"/>
        <v>0.5736318917811026</v>
      </c>
      <c r="BJ12" s="126">
        <v>4570</v>
      </c>
      <c r="BK12" s="44">
        <f t="shared" si="40"/>
        <v>0.39986000524980314</v>
      </c>
      <c r="BL12" s="126">
        <v>6859</v>
      </c>
      <c r="BM12" s="44">
        <f t="shared" si="41"/>
        <v>0.6001399947501969</v>
      </c>
      <c r="BN12" s="36">
        <f t="shared" si="42"/>
        <v>11429</v>
      </c>
      <c r="BO12" s="46">
        <f t="shared" si="43"/>
        <v>0.5923603192702395</v>
      </c>
      <c r="BP12" s="126">
        <v>4363</v>
      </c>
      <c r="BQ12" s="44">
        <f t="shared" si="44"/>
        <v>0.4049563764618526</v>
      </c>
      <c r="BR12" s="126">
        <v>6411</v>
      </c>
      <c r="BS12" s="44">
        <f t="shared" si="45"/>
        <v>0.5950436235381474</v>
      </c>
      <c r="BT12" s="36">
        <f t="shared" si="46"/>
        <v>10774</v>
      </c>
      <c r="BU12" s="46">
        <f t="shared" si="47"/>
        <v>0.5659802479512502</v>
      </c>
    </row>
    <row r="13" spans="1:73" ht="12.75">
      <c r="A13" s="42" t="s">
        <v>68</v>
      </c>
      <c r="B13" s="32">
        <v>1876</v>
      </c>
      <c r="C13" s="44">
        <f t="shared" si="0"/>
        <v>0.9080348499515973</v>
      </c>
      <c r="D13" s="32">
        <v>190</v>
      </c>
      <c r="E13" s="44">
        <f t="shared" si="1"/>
        <v>0.09196515004840271</v>
      </c>
      <c r="F13" s="36">
        <f t="shared" si="2"/>
        <v>2066</v>
      </c>
      <c r="G13" s="46">
        <f t="shared" si="3"/>
        <v>0.09919815623949681</v>
      </c>
      <c r="H13" s="32">
        <v>1907</v>
      </c>
      <c r="I13" s="44">
        <f t="shared" si="4"/>
        <v>0.9072312083729781</v>
      </c>
      <c r="J13" s="32">
        <v>195</v>
      </c>
      <c r="K13" s="44">
        <f t="shared" si="5"/>
        <v>0.09276879162702188</v>
      </c>
      <c r="L13" s="36">
        <f t="shared" si="6"/>
        <v>2102</v>
      </c>
      <c r="M13" s="46">
        <f t="shared" si="7"/>
        <v>0.10175727356344097</v>
      </c>
      <c r="N13" s="32">
        <v>1859</v>
      </c>
      <c r="O13" s="44">
        <f t="shared" si="8"/>
        <v>0.9063871282301317</v>
      </c>
      <c r="P13" s="32">
        <v>192</v>
      </c>
      <c r="Q13" s="44">
        <f t="shared" si="9"/>
        <v>0.09361287176986836</v>
      </c>
      <c r="R13" s="36">
        <f t="shared" si="10"/>
        <v>2051</v>
      </c>
      <c r="S13" s="46">
        <f t="shared" si="11"/>
        <v>0.10010737992971495</v>
      </c>
      <c r="T13" s="32">
        <v>1802</v>
      </c>
      <c r="U13" s="44">
        <f t="shared" si="12"/>
        <v>0.9073514602215509</v>
      </c>
      <c r="V13" s="32">
        <v>184</v>
      </c>
      <c r="W13" s="44">
        <f t="shared" si="13"/>
        <v>0.09264853977844914</v>
      </c>
      <c r="X13" s="36">
        <f t="shared" si="14"/>
        <v>1986</v>
      </c>
      <c r="Y13" s="46">
        <f t="shared" si="15"/>
        <v>0.1007508116883117</v>
      </c>
      <c r="Z13" s="32">
        <v>1705</v>
      </c>
      <c r="AA13" s="44">
        <f t="shared" si="16"/>
        <v>0.9035506094329624</v>
      </c>
      <c r="AB13" s="32">
        <v>182</v>
      </c>
      <c r="AC13" s="44">
        <f t="shared" si="17"/>
        <v>0.09644939056703762</v>
      </c>
      <c r="AD13" s="36">
        <f t="shared" si="18"/>
        <v>1887</v>
      </c>
      <c r="AE13" s="46">
        <f t="shared" si="19"/>
        <v>0.09836834697388312</v>
      </c>
      <c r="AF13" s="32">
        <v>1649</v>
      </c>
      <c r="AG13" s="44">
        <f t="shared" si="20"/>
        <v>0.9001091703056768</v>
      </c>
      <c r="AH13" s="32">
        <v>183</v>
      </c>
      <c r="AI13" s="44">
        <f t="shared" si="21"/>
        <v>0.09989082969432314</v>
      </c>
      <c r="AJ13" s="36">
        <f t="shared" si="22"/>
        <v>1832</v>
      </c>
      <c r="AK13" s="46">
        <f t="shared" si="23"/>
        <v>0.0982674462264657</v>
      </c>
      <c r="AL13" s="32">
        <v>1563</v>
      </c>
      <c r="AM13" s="44">
        <f t="shared" si="24"/>
        <v>0.8962155963302753</v>
      </c>
      <c r="AN13" s="32">
        <v>181</v>
      </c>
      <c r="AO13" s="44">
        <f t="shared" si="25"/>
        <v>0.10378440366972477</v>
      </c>
      <c r="AP13" s="36">
        <f t="shared" si="26"/>
        <v>1744</v>
      </c>
      <c r="AQ13" s="46">
        <f t="shared" si="27"/>
        <v>0.0945975265784335</v>
      </c>
      <c r="AR13" s="32">
        <v>1585</v>
      </c>
      <c r="AS13" s="44">
        <f t="shared" si="28"/>
        <v>0.8980169971671388</v>
      </c>
      <c r="AT13" s="32">
        <v>180</v>
      </c>
      <c r="AU13" s="44">
        <f t="shared" si="29"/>
        <v>0.10198300283286119</v>
      </c>
      <c r="AV13" s="36">
        <f t="shared" si="30"/>
        <v>1765</v>
      </c>
      <c r="AW13" s="46">
        <f t="shared" si="31"/>
        <v>0.09509698275862069</v>
      </c>
      <c r="AX13" s="32">
        <v>1575</v>
      </c>
      <c r="AY13" s="44">
        <f t="shared" si="32"/>
        <v>0.8893280632411067</v>
      </c>
      <c r="AZ13" s="32">
        <v>196</v>
      </c>
      <c r="BA13" s="44">
        <f t="shared" si="33"/>
        <v>0.11067193675889328</v>
      </c>
      <c r="BB13" s="36">
        <f t="shared" si="34"/>
        <v>1771</v>
      </c>
      <c r="BC13" s="46">
        <f t="shared" si="35"/>
        <v>0.09232132617421676</v>
      </c>
      <c r="BD13" s="32">
        <v>1553</v>
      </c>
      <c r="BE13" s="44">
        <f t="shared" si="36"/>
        <v>0.8894616265750286</v>
      </c>
      <c r="BF13" s="32">
        <v>193</v>
      </c>
      <c r="BG13" s="44">
        <f t="shared" si="37"/>
        <v>0.11053837342497136</v>
      </c>
      <c r="BH13" s="36">
        <f t="shared" si="38"/>
        <v>1746</v>
      </c>
      <c r="BI13" s="46">
        <f t="shared" si="39"/>
        <v>0.0894650543144087</v>
      </c>
      <c r="BJ13" s="32">
        <v>1527</v>
      </c>
      <c r="BK13" s="44">
        <f t="shared" si="40"/>
        <v>0.8883071553228621</v>
      </c>
      <c r="BL13" s="32">
        <v>192</v>
      </c>
      <c r="BM13" s="44">
        <f t="shared" si="41"/>
        <v>0.11169284467713787</v>
      </c>
      <c r="BN13" s="36">
        <f t="shared" si="42"/>
        <v>1719</v>
      </c>
      <c r="BO13" s="46">
        <f t="shared" si="43"/>
        <v>0.08909505545765523</v>
      </c>
      <c r="BP13" s="32">
        <v>1565</v>
      </c>
      <c r="BQ13" s="44">
        <f t="shared" si="44"/>
        <v>0.8932648401826484</v>
      </c>
      <c r="BR13" s="32">
        <v>187</v>
      </c>
      <c r="BS13" s="44">
        <f t="shared" si="45"/>
        <v>0.1067351598173516</v>
      </c>
      <c r="BT13" s="36">
        <f t="shared" si="46"/>
        <v>1752</v>
      </c>
      <c r="BU13" s="46">
        <f t="shared" si="47"/>
        <v>0.09203614204664845</v>
      </c>
    </row>
    <row r="14" spans="1:73" ht="25.5">
      <c r="A14" s="43" t="s">
        <v>69</v>
      </c>
      <c r="B14" s="32">
        <v>932</v>
      </c>
      <c r="C14" s="44">
        <f t="shared" si="0"/>
        <v>0.36054158607350095</v>
      </c>
      <c r="D14" s="32">
        <v>1653</v>
      </c>
      <c r="E14" s="44">
        <f t="shared" si="1"/>
        <v>0.639458413926499</v>
      </c>
      <c r="F14" s="36">
        <f t="shared" si="2"/>
        <v>2585</v>
      </c>
      <c r="G14" s="46">
        <f t="shared" si="3"/>
        <v>0.1241177317904643</v>
      </c>
      <c r="H14" s="32">
        <v>936</v>
      </c>
      <c r="I14" s="44">
        <f t="shared" si="4"/>
        <v>0.36363636363636365</v>
      </c>
      <c r="J14" s="32">
        <v>1638</v>
      </c>
      <c r="K14" s="44">
        <f t="shared" si="5"/>
        <v>0.6363636363636364</v>
      </c>
      <c r="L14" s="36">
        <f t="shared" si="6"/>
        <v>2574</v>
      </c>
      <c r="M14" s="46">
        <f t="shared" si="7"/>
        <v>0.12460667086217747</v>
      </c>
      <c r="N14" s="32">
        <v>949</v>
      </c>
      <c r="O14" s="44">
        <f t="shared" si="8"/>
        <v>0.36711798839458415</v>
      </c>
      <c r="P14" s="32">
        <v>1636</v>
      </c>
      <c r="Q14" s="44">
        <f t="shared" si="9"/>
        <v>0.6328820116054159</v>
      </c>
      <c r="R14" s="36">
        <f t="shared" si="10"/>
        <v>2585</v>
      </c>
      <c r="S14" s="46">
        <f t="shared" si="11"/>
        <v>0.12617141741507223</v>
      </c>
      <c r="T14" s="32">
        <v>1012</v>
      </c>
      <c r="U14" s="44">
        <f t="shared" si="12"/>
        <v>0.38537699923838536</v>
      </c>
      <c r="V14" s="32">
        <v>1614</v>
      </c>
      <c r="W14" s="44">
        <f t="shared" si="13"/>
        <v>0.6146230007616146</v>
      </c>
      <c r="X14" s="36">
        <f t="shared" si="14"/>
        <v>2626</v>
      </c>
      <c r="Y14" s="46">
        <f t="shared" si="15"/>
        <v>0.13321834415584416</v>
      </c>
      <c r="Z14" s="32">
        <v>981</v>
      </c>
      <c r="AA14" s="44">
        <f t="shared" si="16"/>
        <v>0.38275458447132266</v>
      </c>
      <c r="AB14" s="32">
        <v>1582</v>
      </c>
      <c r="AC14" s="44">
        <f t="shared" si="17"/>
        <v>0.6172454155286773</v>
      </c>
      <c r="AD14" s="36">
        <f t="shared" si="18"/>
        <v>2563</v>
      </c>
      <c r="AE14" s="46">
        <f t="shared" si="19"/>
        <v>0.13360788197883544</v>
      </c>
      <c r="AF14" s="32">
        <v>939</v>
      </c>
      <c r="AG14" s="44">
        <f t="shared" si="20"/>
        <v>0.37725994375251104</v>
      </c>
      <c r="AH14" s="32">
        <v>1550</v>
      </c>
      <c r="AI14" s="44">
        <f t="shared" si="21"/>
        <v>0.622740056247489</v>
      </c>
      <c r="AJ14" s="36">
        <f t="shared" si="22"/>
        <v>2489</v>
      </c>
      <c r="AK14" s="46">
        <f t="shared" si="23"/>
        <v>0.13350855548999624</v>
      </c>
      <c r="AL14" s="32">
        <v>935</v>
      </c>
      <c r="AM14" s="44">
        <f t="shared" si="24"/>
        <v>0.39418212478920744</v>
      </c>
      <c r="AN14" s="32">
        <v>1437</v>
      </c>
      <c r="AO14" s="44">
        <f t="shared" si="25"/>
        <v>0.6058178752107926</v>
      </c>
      <c r="AP14" s="36">
        <f t="shared" si="26"/>
        <v>2372</v>
      </c>
      <c r="AQ14" s="46">
        <f t="shared" si="27"/>
        <v>0.12866131481883272</v>
      </c>
      <c r="AR14" s="32">
        <v>959</v>
      </c>
      <c r="AS14" s="44">
        <f t="shared" si="28"/>
        <v>0.40328006728343146</v>
      </c>
      <c r="AT14" s="32">
        <v>1419</v>
      </c>
      <c r="AU14" s="44">
        <f t="shared" si="29"/>
        <v>0.5967199327165685</v>
      </c>
      <c r="AV14" s="36">
        <f t="shared" si="30"/>
        <v>2378</v>
      </c>
      <c r="AW14" s="46">
        <f t="shared" si="31"/>
        <v>0.128125</v>
      </c>
      <c r="AX14" s="32">
        <v>951</v>
      </c>
      <c r="AY14" s="44">
        <f t="shared" si="32"/>
        <v>0.39007383100902376</v>
      </c>
      <c r="AZ14" s="32">
        <v>1487</v>
      </c>
      <c r="BA14" s="44">
        <f t="shared" si="33"/>
        <v>0.6099261689909762</v>
      </c>
      <c r="BB14" s="36">
        <f t="shared" si="34"/>
        <v>2438</v>
      </c>
      <c r="BC14" s="46">
        <f t="shared" si="35"/>
        <v>0.1270916957722984</v>
      </c>
      <c r="BD14" s="32">
        <v>955</v>
      </c>
      <c r="BE14" s="44">
        <f t="shared" si="36"/>
        <v>0.3821528611444578</v>
      </c>
      <c r="BF14" s="32">
        <v>1544</v>
      </c>
      <c r="BG14" s="44">
        <f t="shared" si="37"/>
        <v>0.6178471388555422</v>
      </c>
      <c r="BH14" s="36">
        <f t="shared" si="38"/>
        <v>2499</v>
      </c>
      <c r="BI14" s="46">
        <f t="shared" si="39"/>
        <v>0.12804878048780488</v>
      </c>
      <c r="BJ14" s="32">
        <v>805</v>
      </c>
      <c r="BK14" s="44">
        <f t="shared" si="40"/>
        <v>0.3866474543707973</v>
      </c>
      <c r="BL14" s="32">
        <v>1277</v>
      </c>
      <c r="BM14" s="44">
        <f t="shared" si="41"/>
        <v>0.6133525456292027</v>
      </c>
      <c r="BN14" s="36">
        <f t="shared" si="42"/>
        <v>2082</v>
      </c>
      <c r="BO14" s="46">
        <f t="shared" si="43"/>
        <v>0.10790919456825956</v>
      </c>
      <c r="BP14" s="32">
        <v>962</v>
      </c>
      <c r="BQ14" s="44">
        <f t="shared" si="44"/>
        <v>0.38821630347054076</v>
      </c>
      <c r="BR14" s="32">
        <v>1516</v>
      </c>
      <c r="BS14" s="44">
        <f t="shared" si="45"/>
        <v>0.6117836965294592</v>
      </c>
      <c r="BT14" s="36">
        <f t="shared" si="46"/>
        <v>2478</v>
      </c>
      <c r="BU14" s="46">
        <f t="shared" si="47"/>
        <v>0.13017440638789662</v>
      </c>
    </row>
    <row r="15" spans="1:73" ht="12.75">
      <c r="A15" s="42" t="s">
        <v>70</v>
      </c>
      <c r="B15" s="32">
        <v>665</v>
      </c>
      <c r="C15" s="44">
        <f t="shared" si="0"/>
        <v>0.3326663331665833</v>
      </c>
      <c r="D15" s="32">
        <v>1334</v>
      </c>
      <c r="E15" s="44">
        <f t="shared" si="1"/>
        <v>0.6673336668334167</v>
      </c>
      <c r="F15" s="36">
        <f t="shared" si="2"/>
        <v>1999</v>
      </c>
      <c r="G15" s="46">
        <f t="shared" si="3"/>
        <v>0.09598117827819658</v>
      </c>
      <c r="H15" s="32">
        <v>662</v>
      </c>
      <c r="I15" s="44">
        <f t="shared" si="4"/>
        <v>0.3316633266533066</v>
      </c>
      <c r="J15" s="32">
        <v>1334</v>
      </c>
      <c r="K15" s="44">
        <f t="shared" si="5"/>
        <v>0.6683366733466933</v>
      </c>
      <c r="L15" s="36">
        <f t="shared" si="6"/>
        <v>1996</v>
      </c>
      <c r="M15" s="46">
        <f t="shared" si="7"/>
        <v>0.09662584111923318</v>
      </c>
      <c r="N15" s="32">
        <v>686</v>
      </c>
      <c r="O15" s="44">
        <f t="shared" si="8"/>
        <v>0.33528836754643204</v>
      </c>
      <c r="P15" s="32">
        <v>1360</v>
      </c>
      <c r="Q15" s="44">
        <f t="shared" si="9"/>
        <v>0.6647116324535679</v>
      </c>
      <c r="R15" s="36">
        <f t="shared" si="10"/>
        <v>2046</v>
      </c>
      <c r="S15" s="46">
        <f t="shared" si="11"/>
        <v>0.09986333463490824</v>
      </c>
      <c r="T15" s="32">
        <v>676</v>
      </c>
      <c r="U15" s="44">
        <f t="shared" si="12"/>
        <v>0.338</v>
      </c>
      <c r="V15" s="32">
        <v>1324</v>
      </c>
      <c r="W15" s="44">
        <f t="shared" si="13"/>
        <v>0.662</v>
      </c>
      <c r="X15" s="36">
        <f t="shared" si="14"/>
        <v>2000</v>
      </c>
      <c r="Y15" s="46">
        <f t="shared" si="15"/>
        <v>0.10146103896103896</v>
      </c>
      <c r="Z15" s="32">
        <v>680</v>
      </c>
      <c r="AA15" s="44">
        <f t="shared" si="16"/>
        <v>0.3425692695214106</v>
      </c>
      <c r="AB15" s="32">
        <v>1305</v>
      </c>
      <c r="AC15" s="44">
        <f t="shared" si="17"/>
        <v>0.6574307304785895</v>
      </c>
      <c r="AD15" s="36">
        <f t="shared" si="18"/>
        <v>1985</v>
      </c>
      <c r="AE15" s="46">
        <f t="shared" si="19"/>
        <v>0.10347703695980816</v>
      </c>
      <c r="AF15" s="32">
        <v>643</v>
      </c>
      <c r="AG15" s="44">
        <f t="shared" si="20"/>
        <v>0.33824302998421885</v>
      </c>
      <c r="AH15" s="32">
        <v>1258</v>
      </c>
      <c r="AI15" s="44">
        <f t="shared" si="21"/>
        <v>0.6617569700157812</v>
      </c>
      <c r="AJ15" s="36">
        <f t="shared" si="22"/>
        <v>1901</v>
      </c>
      <c r="AK15" s="46">
        <f t="shared" si="23"/>
        <v>0.10196856729067211</v>
      </c>
      <c r="AL15" s="32">
        <v>693</v>
      </c>
      <c r="AM15" s="44">
        <f t="shared" si="24"/>
        <v>0.35035389282103135</v>
      </c>
      <c r="AN15" s="32">
        <v>1285</v>
      </c>
      <c r="AO15" s="44">
        <f t="shared" si="25"/>
        <v>0.6496461071789686</v>
      </c>
      <c r="AP15" s="36">
        <f t="shared" si="26"/>
        <v>1978</v>
      </c>
      <c r="AQ15" s="46">
        <f t="shared" si="27"/>
        <v>0.1072900846170536</v>
      </c>
      <c r="AR15" s="32">
        <v>688</v>
      </c>
      <c r="AS15" s="44">
        <f t="shared" si="28"/>
        <v>0.3510204081632653</v>
      </c>
      <c r="AT15" s="32">
        <v>1272</v>
      </c>
      <c r="AU15" s="44">
        <f t="shared" si="29"/>
        <v>0.6489795918367347</v>
      </c>
      <c r="AV15" s="36">
        <f t="shared" si="30"/>
        <v>1960</v>
      </c>
      <c r="AW15" s="46">
        <f t="shared" si="31"/>
        <v>0.10560344827586207</v>
      </c>
      <c r="AX15" s="32">
        <v>743</v>
      </c>
      <c r="AY15" s="44">
        <f t="shared" si="32"/>
        <v>0.35876388218252053</v>
      </c>
      <c r="AZ15" s="32">
        <v>1328</v>
      </c>
      <c r="BA15" s="44">
        <f t="shared" si="33"/>
        <v>0.6412361178174795</v>
      </c>
      <c r="BB15" s="36">
        <f t="shared" si="34"/>
        <v>2071</v>
      </c>
      <c r="BC15" s="46">
        <f t="shared" si="35"/>
        <v>0.10796017306990564</v>
      </c>
      <c r="BD15" s="32">
        <v>682</v>
      </c>
      <c r="BE15" s="44">
        <f t="shared" si="36"/>
        <v>0.34725050916496947</v>
      </c>
      <c r="BF15" s="32">
        <v>1282</v>
      </c>
      <c r="BG15" s="44">
        <f t="shared" si="37"/>
        <v>0.6527494908350305</v>
      </c>
      <c r="BH15" s="36">
        <f t="shared" si="38"/>
        <v>1964</v>
      </c>
      <c r="BI15" s="46">
        <f t="shared" si="39"/>
        <v>0.10063537610166018</v>
      </c>
      <c r="BJ15" s="32">
        <v>682</v>
      </c>
      <c r="BK15" s="44">
        <f t="shared" si="40"/>
        <v>0.3465447154471545</v>
      </c>
      <c r="BL15" s="32">
        <v>1286</v>
      </c>
      <c r="BM15" s="44">
        <f t="shared" si="41"/>
        <v>0.6534552845528455</v>
      </c>
      <c r="BN15" s="36">
        <f t="shared" si="42"/>
        <v>1968</v>
      </c>
      <c r="BO15" s="46">
        <f t="shared" si="43"/>
        <v>0.10200062195501192</v>
      </c>
      <c r="BP15" s="32">
        <v>664</v>
      </c>
      <c r="BQ15" s="44">
        <f t="shared" si="44"/>
        <v>0.34156378600823045</v>
      </c>
      <c r="BR15" s="32">
        <v>1280</v>
      </c>
      <c r="BS15" s="44">
        <f t="shared" si="45"/>
        <v>0.6584362139917695</v>
      </c>
      <c r="BT15" s="36">
        <f t="shared" si="46"/>
        <v>1944</v>
      </c>
      <c r="BU15" s="46">
        <f t="shared" si="47"/>
        <v>0.10212229459970582</v>
      </c>
    </row>
    <row r="16" spans="1:73" ht="15.75">
      <c r="A16" s="37" t="s">
        <v>60</v>
      </c>
      <c r="B16" s="38">
        <f>SUM(B10:B15)</f>
        <v>9717</v>
      </c>
      <c r="C16" s="45">
        <f t="shared" si="0"/>
        <v>0.46655783358140873</v>
      </c>
      <c r="D16" s="38">
        <f>SUM(D10:D15)</f>
        <v>11110</v>
      </c>
      <c r="E16" s="45">
        <f t="shared" si="1"/>
        <v>0.5334421664185912</v>
      </c>
      <c r="F16" s="38">
        <f t="shared" si="2"/>
        <v>20827</v>
      </c>
      <c r="G16" s="47">
        <f t="shared" si="3"/>
        <v>1</v>
      </c>
      <c r="H16" s="38">
        <f>SUM(H10:H15)</f>
        <v>9659</v>
      </c>
      <c r="I16" s="45">
        <f t="shared" si="4"/>
        <v>0.4675896790434235</v>
      </c>
      <c r="J16" s="38">
        <f>SUM(J10:J15)</f>
        <v>10998</v>
      </c>
      <c r="K16" s="45">
        <f t="shared" si="5"/>
        <v>0.5324103209565765</v>
      </c>
      <c r="L16" s="38">
        <f t="shared" si="6"/>
        <v>20657</v>
      </c>
      <c r="M16" s="47">
        <f t="shared" si="7"/>
        <v>1</v>
      </c>
      <c r="N16" s="38">
        <f>SUM(N10:N15)</f>
        <v>9484</v>
      </c>
      <c r="O16" s="45">
        <f t="shared" si="8"/>
        <v>0.46290511518937916</v>
      </c>
      <c r="P16" s="38">
        <f>SUM(P10:P15)</f>
        <v>11004</v>
      </c>
      <c r="Q16" s="45">
        <f t="shared" si="9"/>
        <v>0.5370948848106208</v>
      </c>
      <c r="R16" s="38">
        <f t="shared" si="10"/>
        <v>20488</v>
      </c>
      <c r="S16" s="47">
        <f t="shared" si="11"/>
        <v>1</v>
      </c>
      <c r="T16" s="38">
        <f>SUM(T10:T15)</f>
        <v>9096</v>
      </c>
      <c r="U16" s="45">
        <f t="shared" si="12"/>
        <v>0.4614448051948052</v>
      </c>
      <c r="V16" s="38">
        <f>SUM(V10:V15)</f>
        <v>10616</v>
      </c>
      <c r="W16" s="45">
        <f t="shared" si="13"/>
        <v>0.5385551948051948</v>
      </c>
      <c r="X16" s="38">
        <f t="shared" si="14"/>
        <v>19712</v>
      </c>
      <c r="Y16" s="47">
        <f t="shared" si="15"/>
        <v>1</v>
      </c>
      <c r="Z16" s="38">
        <f>SUM(Z10:Z15)</f>
        <v>8825</v>
      </c>
      <c r="AA16" s="45">
        <f t="shared" si="16"/>
        <v>0.46004274618151486</v>
      </c>
      <c r="AB16" s="38">
        <f>SUM(AB10:AB15)</f>
        <v>10358</v>
      </c>
      <c r="AC16" s="45">
        <f t="shared" si="17"/>
        <v>0.5399572538184851</v>
      </c>
      <c r="AD16" s="38">
        <f t="shared" si="18"/>
        <v>19183</v>
      </c>
      <c r="AE16" s="47">
        <f t="shared" si="19"/>
        <v>1</v>
      </c>
      <c r="AF16" s="38">
        <f>SUM(AF10:AF15)</f>
        <v>8528</v>
      </c>
      <c r="AG16" s="45">
        <f t="shared" si="20"/>
        <v>0.4574371077616263</v>
      </c>
      <c r="AH16" s="38">
        <f>SUM(AH10:AH15)</f>
        <v>10115</v>
      </c>
      <c r="AI16" s="45">
        <f t="shared" si="21"/>
        <v>0.5425628922383736</v>
      </c>
      <c r="AJ16" s="38">
        <f t="shared" si="22"/>
        <v>18643</v>
      </c>
      <c r="AK16" s="47">
        <f t="shared" si="23"/>
        <v>1</v>
      </c>
      <c r="AL16" s="38">
        <f>SUM(AL10:AL15)</f>
        <v>8516</v>
      </c>
      <c r="AM16" s="45">
        <f t="shared" si="24"/>
        <v>0.46192232588413973</v>
      </c>
      <c r="AN16" s="38">
        <f>SUM(AN10:AN15)</f>
        <v>9920</v>
      </c>
      <c r="AO16" s="45">
        <f t="shared" si="25"/>
        <v>0.5380776741158603</v>
      </c>
      <c r="AP16" s="38">
        <f t="shared" si="26"/>
        <v>18436</v>
      </c>
      <c r="AQ16" s="47">
        <f t="shared" si="27"/>
        <v>1</v>
      </c>
      <c r="AR16" s="38">
        <f>SUM(AR10:AR15)</f>
        <v>8553</v>
      </c>
      <c r="AS16" s="45">
        <f t="shared" si="28"/>
        <v>0.4608297413793103</v>
      </c>
      <c r="AT16" s="38">
        <f>SUM(AT10:AT15)</f>
        <v>10007</v>
      </c>
      <c r="AU16" s="45">
        <f t="shared" si="29"/>
        <v>0.5391702586206897</v>
      </c>
      <c r="AV16" s="38">
        <f t="shared" si="30"/>
        <v>18560</v>
      </c>
      <c r="AW16" s="47">
        <f t="shared" si="31"/>
        <v>1</v>
      </c>
      <c r="AX16" s="38">
        <f>SUM(AX10:AX15)</f>
        <v>8741</v>
      </c>
      <c r="AY16" s="45">
        <f t="shared" si="32"/>
        <v>0.455663869050722</v>
      </c>
      <c r="AZ16" s="38">
        <f>SUM(AZ10:AZ15)</f>
        <v>10442</v>
      </c>
      <c r="BA16" s="45">
        <f t="shared" si="33"/>
        <v>0.544336130949278</v>
      </c>
      <c r="BB16" s="38">
        <f t="shared" si="34"/>
        <v>19183</v>
      </c>
      <c r="BC16" s="47">
        <f t="shared" si="35"/>
        <v>1</v>
      </c>
      <c r="BD16" s="38">
        <f>SUM(BD10:BD15)</f>
        <v>8883</v>
      </c>
      <c r="BE16" s="45">
        <f t="shared" si="36"/>
        <v>0.45516499282639883</v>
      </c>
      <c r="BF16" s="38">
        <f>SUM(BF10:BF15)</f>
        <v>10633</v>
      </c>
      <c r="BG16" s="45">
        <f t="shared" si="37"/>
        <v>0.5448350071736011</v>
      </c>
      <c r="BH16" s="38">
        <f t="shared" si="38"/>
        <v>19516</v>
      </c>
      <c r="BI16" s="47">
        <f t="shared" si="39"/>
        <v>1</v>
      </c>
      <c r="BJ16" s="38">
        <f>SUM(BJ10:BJ15)</f>
        <v>8834</v>
      </c>
      <c r="BK16" s="45">
        <f t="shared" si="40"/>
        <v>0.4578625479423655</v>
      </c>
      <c r="BL16" s="38">
        <f>SUM(BL10:BL15)</f>
        <v>10460</v>
      </c>
      <c r="BM16" s="45">
        <f t="shared" si="41"/>
        <v>0.5421374520576345</v>
      </c>
      <c r="BN16" s="38">
        <f t="shared" si="42"/>
        <v>19294</v>
      </c>
      <c r="BO16" s="47">
        <f t="shared" si="43"/>
        <v>1</v>
      </c>
      <c r="BP16" s="38">
        <f>SUM(BP10:BP15)</f>
        <v>8797</v>
      </c>
      <c r="BQ16" s="45">
        <f t="shared" si="44"/>
        <v>0.4621243958814877</v>
      </c>
      <c r="BR16" s="38">
        <f>SUM(BR10:BR15)</f>
        <v>10239</v>
      </c>
      <c r="BS16" s="45">
        <f t="shared" si="45"/>
        <v>0.5378756041185123</v>
      </c>
      <c r="BT16" s="38">
        <f t="shared" si="46"/>
        <v>19036</v>
      </c>
      <c r="BU16" s="47">
        <f t="shared" si="47"/>
        <v>1</v>
      </c>
    </row>
    <row r="22" spans="1:25" ht="15">
      <c r="A22" s="160" t="s">
        <v>107</v>
      </c>
      <c r="B22" s="162" t="s">
        <v>22</v>
      </c>
      <c r="C22" s="162"/>
      <c r="D22" s="162" t="s">
        <v>40</v>
      </c>
      <c r="E22" s="162"/>
      <c r="F22" s="162" t="s">
        <v>39</v>
      </c>
      <c r="G22" s="162"/>
      <c r="H22" s="162" t="s">
        <v>38</v>
      </c>
      <c r="I22" s="162"/>
      <c r="J22" s="162" t="s">
        <v>37</v>
      </c>
      <c r="K22" s="162"/>
      <c r="L22" s="162" t="s">
        <v>36</v>
      </c>
      <c r="M22" s="162"/>
      <c r="N22" s="162" t="s">
        <v>35</v>
      </c>
      <c r="O22" s="162"/>
      <c r="P22" s="162" t="s">
        <v>34</v>
      </c>
      <c r="Q22" s="162"/>
      <c r="R22" s="162" t="s">
        <v>33</v>
      </c>
      <c r="S22" s="162"/>
      <c r="T22" s="162" t="s">
        <v>32</v>
      </c>
      <c r="U22" s="162"/>
      <c r="V22" s="162" t="s">
        <v>31</v>
      </c>
      <c r="W22" s="162"/>
      <c r="X22" s="162" t="s">
        <v>30</v>
      </c>
      <c r="Y22" s="162"/>
    </row>
    <row r="23" spans="1:25" ht="12.75">
      <c r="A23" s="161"/>
      <c r="B23" s="54" t="s">
        <v>85</v>
      </c>
      <c r="C23" s="54" t="s">
        <v>86</v>
      </c>
      <c r="D23" s="54" t="s">
        <v>85</v>
      </c>
      <c r="E23" s="54" t="s">
        <v>86</v>
      </c>
      <c r="F23" s="54" t="s">
        <v>85</v>
      </c>
      <c r="G23" s="54" t="s">
        <v>86</v>
      </c>
      <c r="H23" s="54" t="s">
        <v>85</v>
      </c>
      <c r="I23" s="54" t="s">
        <v>86</v>
      </c>
      <c r="J23" s="54" t="s">
        <v>85</v>
      </c>
      <c r="K23" s="54" t="s">
        <v>86</v>
      </c>
      <c r="L23" s="54" t="s">
        <v>85</v>
      </c>
      <c r="M23" s="54" t="s">
        <v>86</v>
      </c>
      <c r="N23" s="54" t="s">
        <v>85</v>
      </c>
      <c r="O23" s="54" t="s">
        <v>86</v>
      </c>
      <c r="P23" s="54" t="s">
        <v>85</v>
      </c>
      <c r="Q23" s="54" t="s">
        <v>86</v>
      </c>
      <c r="R23" s="54" t="s">
        <v>85</v>
      </c>
      <c r="S23" s="54" t="s">
        <v>86</v>
      </c>
      <c r="T23" s="54" t="s">
        <v>85</v>
      </c>
      <c r="U23" s="54" t="s">
        <v>86</v>
      </c>
      <c r="V23" s="54" t="s">
        <v>85</v>
      </c>
      <c r="W23" s="54" t="s">
        <v>86</v>
      </c>
      <c r="X23" s="54" t="s">
        <v>85</v>
      </c>
      <c r="Y23" s="54" t="s">
        <v>86</v>
      </c>
    </row>
    <row r="24" spans="1:25" ht="12.75">
      <c r="A24" s="42" t="s">
        <v>66</v>
      </c>
      <c r="B24" s="44">
        <f aca="true" t="shared" si="48" ref="B24:B29">C10</f>
        <v>0.6773283160865475</v>
      </c>
      <c r="C24" s="44">
        <f aca="true" t="shared" si="49" ref="C24:C29">E10</f>
        <v>0.32267168391345247</v>
      </c>
      <c r="D24" s="44">
        <f aca="true" t="shared" si="50" ref="D24:D29">I10</f>
        <v>0.673469387755102</v>
      </c>
      <c r="E24" s="44">
        <f aca="true" t="shared" si="51" ref="E24:E29">K10</f>
        <v>0.32653061224489793</v>
      </c>
      <c r="F24" s="44">
        <f aca="true" t="shared" si="52" ref="F24:F29">O10</f>
        <v>0.6700100300902708</v>
      </c>
      <c r="G24" s="44">
        <f aca="true" t="shared" si="53" ref="G24:G29">Q10</f>
        <v>0.3299899699097292</v>
      </c>
      <c r="H24" s="44">
        <f aca="true" t="shared" si="54" ref="H24:H29">U10</f>
        <v>0.669882100750268</v>
      </c>
      <c r="I24" s="44">
        <f aca="true" t="shared" si="55" ref="I24:I29">W10</f>
        <v>0.33011789924973206</v>
      </c>
      <c r="J24" s="44">
        <f aca="true" t="shared" si="56" ref="J24:J29">AA10</f>
        <v>0.66738894907909</v>
      </c>
      <c r="K24" s="44">
        <f aca="true" t="shared" si="57" ref="K24:K29">AC10</f>
        <v>0.3326110509209101</v>
      </c>
      <c r="L24" s="44">
        <f aca="true" t="shared" si="58" ref="L24:L29">AG10</f>
        <v>0.6575963718820862</v>
      </c>
      <c r="M24" s="44">
        <f aca="true" t="shared" si="59" ref="M24:M29">AI10</f>
        <v>0.3424036281179138</v>
      </c>
      <c r="N24" s="44">
        <f aca="true" t="shared" si="60" ref="N24:N29">AM10</f>
        <v>0.6480186480186481</v>
      </c>
      <c r="O24" s="44">
        <f aca="true" t="shared" si="61" ref="O24:O29">AO10</f>
        <v>0.351981351981352</v>
      </c>
      <c r="P24" s="44">
        <f aca="true" t="shared" si="62" ref="P24:P29">AS10</f>
        <v>0.6472772277227723</v>
      </c>
      <c r="Q24" s="44">
        <f aca="true" t="shared" si="63" ref="Q24:Q29">AU10</f>
        <v>0.3527227722772277</v>
      </c>
      <c r="R24" s="44">
        <f aca="true" t="shared" si="64" ref="R24:R29">AY10</f>
        <v>0.6372315035799523</v>
      </c>
      <c r="S24" s="44">
        <f aca="true" t="shared" si="65" ref="S24:S29">BA10</f>
        <v>0.3627684964200477</v>
      </c>
      <c r="T24" s="44">
        <f aca="true" t="shared" si="66" ref="T24:T29">BE10</f>
        <v>0.6473029045643154</v>
      </c>
      <c r="U24" s="44">
        <f aca="true" t="shared" si="67" ref="U24:U29">BG10</f>
        <v>0.35269709543568467</v>
      </c>
      <c r="V24" s="44">
        <f aca="true" t="shared" si="68" ref="V24:V29">BK10</f>
        <v>0.6550632911392406</v>
      </c>
      <c r="W24" s="44">
        <f aca="true" t="shared" si="69" ref="W24:W29">BM10</f>
        <v>0.3449367088607595</v>
      </c>
      <c r="X24" s="44">
        <f aca="true" t="shared" si="70" ref="X24:X29">BQ10</f>
        <v>0.652267818574514</v>
      </c>
      <c r="Y24" s="44">
        <f aca="true" t="shared" si="71" ref="Y24:Y29">BS10</f>
        <v>0.34773218142548595</v>
      </c>
    </row>
    <row r="25" spans="1:25" ht="12.75">
      <c r="A25" s="42" t="s">
        <v>113</v>
      </c>
      <c r="B25" s="84">
        <f t="shared" si="48"/>
        <v>0.5909943714821764</v>
      </c>
      <c r="C25" s="84">
        <f t="shared" si="49"/>
        <v>0.4090056285178236</v>
      </c>
      <c r="D25" s="84">
        <f t="shared" si="50"/>
        <v>0.5880149812734082</v>
      </c>
      <c r="E25" s="84">
        <f t="shared" si="51"/>
        <v>0.41198501872659177</v>
      </c>
      <c r="F25" s="84">
        <f t="shared" si="52"/>
        <v>0.580952380952381</v>
      </c>
      <c r="G25" s="84">
        <f t="shared" si="53"/>
        <v>0.41904761904761906</v>
      </c>
      <c r="H25" s="84">
        <f t="shared" si="54"/>
        <v>0.547945205479452</v>
      </c>
      <c r="I25" s="84">
        <f t="shared" si="55"/>
        <v>0.4520547945205479</v>
      </c>
      <c r="J25" s="84">
        <f t="shared" si="56"/>
        <v>0.578215527230591</v>
      </c>
      <c r="K25" s="84">
        <f t="shared" si="57"/>
        <v>0.42178447276940906</v>
      </c>
      <c r="L25" s="84">
        <f t="shared" si="58"/>
        <v>0.5681024447031432</v>
      </c>
      <c r="M25" s="84">
        <f t="shared" si="59"/>
        <v>0.4318975552968568</v>
      </c>
      <c r="N25" s="84">
        <f t="shared" si="60"/>
        <v>0.5639344262295082</v>
      </c>
      <c r="O25" s="84">
        <f t="shared" si="61"/>
        <v>0.4360655737704918</v>
      </c>
      <c r="P25" s="84">
        <f t="shared" si="62"/>
        <v>0.5474226804123712</v>
      </c>
      <c r="Q25" s="84">
        <f t="shared" si="63"/>
        <v>0.45257731958762887</v>
      </c>
      <c r="R25" s="84">
        <f t="shared" si="64"/>
        <v>0.514526710402999</v>
      </c>
      <c r="S25" s="84">
        <f t="shared" si="65"/>
        <v>0.4854732895970009</v>
      </c>
      <c r="T25" s="84">
        <f t="shared" si="66"/>
        <v>0.5470383275261324</v>
      </c>
      <c r="U25" s="84">
        <f t="shared" si="67"/>
        <v>0.4529616724738676</v>
      </c>
      <c r="V25" s="84">
        <f t="shared" si="68"/>
        <v>0.5479094076655052</v>
      </c>
      <c r="W25" s="84">
        <f t="shared" si="69"/>
        <v>0.4520905923344948</v>
      </c>
      <c r="X25" s="84">
        <f t="shared" si="70"/>
        <v>0.5499139414802066</v>
      </c>
      <c r="Y25" s="84">
        <f t="shared" si="71"/>
        <v>0.45008605851979344</v>
      </c>
    </row>
    <row r="26" spans="1:25" ht="12.75">
      <c r="A26" s="42" t="s">
        <v>67</v>
      </c>
      <c r="B26" s="84">
        <f t="shared" si="48"/>
        <v>0.40620849933598935</v>
      </c>
      <c r="C26" s="84">
        <f t="shared" si="49"/>
        <v>0.5937915006640107</v>
      </c>
      <c r="D26" s="84">
        <f t="shared" si="50"/>
        <v>0.4065444145356662</v>
      </c>
      <c r="E26" s="84">
        <f t="shared" si="51"/>
        <v>0.5934555854643337</v>
      </c>
      <c r="F26" s="84">
        <f t="shared" si="52"/>
        <v>0.40071434645803217</v>
      </c>
      <c r="G26" s="84">
        <f t="shared" si="53"/>
        <v>0.5992856535419678</v>
      </c>
      <c r="H26" s="84">
        <f t="shared" si="54"/>
        <v>0.3976644678195757</v>
      </c>
      <c r="I26" s="84">
        <f t="shared" si="55"/>
        <v>0.6023355321804243</v>
      </c>
      <c r="J26" s="84">
        <f t="shared" si="56"/>
        <v>0.39627805145046524</v>
      </c>
      <c r="K26" s="84">
        <f t="shared" si="57"/>
        <v>0.6037219485495348</v>
      </c>
      <c r="L26" s="84">
        <f t="shared" si="58"/>
        <v>0.39597378277153555</v>
      </c>
      <c r="M26" s="84">
        <f t="shared" si="59"/>
        <v>0.6040262172284644</v>
      </c>
      <c r="N26" s="84">
        <f t="shared" si="60"/>
        <v>0.4024032548017788</v>
      </c>
      <c r="O26" s="84">
        <f t="shared" si="61"/>
        <v>0.5975967451982213</v>
      </c>
      <c r="P26" s="84">
        <f t="shared" si="62"/>
        <v>0.39956924805693417</v>
      </c>
      <c r="Q26" s="84">
        <f t="shared" si="63"/>
        <v>0.6004307519430658</v>
      </c>
      <c r="R26" s="84">
        <f t="shared" si="64"/>
        <v>0.39907255864702673</v>
      </c>
      <c r="S26" s="84">
        <f t="shared" si="65"/>
        <v>0.6009274413529733</v>
      </c>
      <c r="T26" s="84">
        <f t="shared" si="66"/>
        <v>0.39669495310406433</v>
      </c>
      <c r="U26" s="84">
        <f t="shared" si="67"/>
        <v>0.6033050468959357</v>
      </c>
      <c r="V26" s="84">
        <f t="shared" si="68"/>
        <v>0.39986000524980314</v>
      </c>
      <c r="W26" s="84">
        <f t="shared" si="69"/>
        <v>0.6001399947501969</v>
      </c>
      <c r="X26" s="84">
        <f t="shared" si="70"/>
        <v>0.4049563764618526</v>
      </c>
      <c r="Y26" s="84">
        <f t="shared" si="71"/>
        <v>0.5950436235381474</v>
      </c>
    </row>
    <row r="27" spans="1:25" ht="12.75">
      <c r="A27" s="42" t="s">
        <v>68</v>
      </c>
      <c r="B27" s="84">
        <f t="shared" si="48"/>
        <v>0.9080348499515973</v>
      </c>
      <c r="C27" s="84">
        <f t="shared" si="49"/>
        <v>0.09196515004840271</v>
      </c>
      <c r="D27" s="84">
        <f t="shared" si="50"/>
        <v>0.9072312083729781</v>
      </c>
      <c r="E27" s="84">
        <f t="shared" si="51"/>
        <v>0.09276879162702188</v>
      </c>
      <c r="F27" s="84">
        <f t="shared" si="52"/>
        <v>0.9063871282301317</v>
      </c>
      <c r="G27" s="84">
        <f t="shared" si="53"/>
        <v>0.09361287176986836</v>
      </c>
      <c r="H27" s="84">
        <f t="shared" si="54"/>
        <v>0.9073514602215509</v>
      </c>
      <c r="I27" s="84">
        <f t="shared" si="55"/>
        <v>0.09264853977844914</v>
      </c>
      <c r="J27" s="84">
        <f t="shared" si="56"/>
        <v>0.9035506094329624</v>
      </c>
      <c r="K27" s="84">
        <f t="shared" si="57"/>
        <v>0.09644939056703762</v>
      </c>
      <c r="L27" s="84">
        <f t="shared" si="58"/>
        <v>0.9001091703056768</v>
      </c>
      <c r="M27" s="84">
        <f t="shared" si="59"/>
        <v>0.09989082969432314</v>
      </c>
      <c r="N27" s="84">
        <f t="shared" si="60"/>
        <v>0.8962155963302753</v>
      </c>
      <c r="O27" s="84">
        <f t="shared" si="61"/>
        <v>0.10378440366972477</v>
      </c>
      <c r="P27" s="84">
        <f t="shared" si="62"/>
        <v>0.8980169971671388</v>
      </c>
      <c r="Q27" s="84">
        <f t="shared" si="63"/>
        <v>0.10198300283286119</v>
      </c>
      <c r="R27" s="84">
        <f t="shared" si="64"/>
        <v>0.8893280632411067</v>
      </c>
      <c r="S27" s="84">
        <f t="shared" si="65"/>
        <v>0.11067193675889328</v>
      </c>
      <c r="T27" s="84">
        <f t="shared" si="66"/>
        <v>0.8894616265750286</v>
      </c>
      <c r="U27" s="84">
        <f t="shared" si="67"/>
        <v>0.11053837342497136</v>
      </c>
      <c r="V27" s="84">
        <f t="shared" si="68"/>
        <v>0.8883071553228621</v>
      </c>
      <c r="W27" s="84">
        <f t="shared" si="69"/>
        <v>0.11169284467713787</v>
      </c>
      <c r="X27" s="84">
        <f t="shared" si="70"/>
        <v>0.8932648401826484</v>
      </c>
      <c r="Y27" s="84">
        <f t="shared" si="71"/>
        <v>0.1067351598173516</v>
      </c>
    </row>
    <row r="28" spans="1:25" ht="25.5">
      <c r="A28" s="43" t="s">
        <v>69</v>
      </c>
      <c r="B28" s="84">
        <f t="shared" si="48"/>
        <v>0.36054158607350095</v>
      </c>
      <c r="C28" s="84">
        <f t="shared" si="49"/>
        <v>0.639458413926499</v>
      </c>
      <c r="D28" s="84">
        <f t="shared" si="50"/>
        <v>0.36363636363636365</v>
      </c>
      <c r="E28" s="84">
        <f t="shared" si="51"/>
        <v>0.6363636363636364</v>
      </c>
      <c r="F28" s="84">
        <f t="shared" si="52"/>
        <v>0.36711798839458415</v>
      </c>
      <c r="G28" s="84">
        <f t="shared" si="53"/>
        <v>0.6328820116054159</v>
      </c>
      <c r="H28" s="84">
        <f t="shared" si="54"/>
        <v>0.38537699923838536</v>
      </c>
      <c r="I28" s="84">
        <f t="shared" si="55"/>
        <v>0.6146230007616146</v>
      </c>
      <c r="J28" s="84">
        <f t="shared" si="56"/>
        <v>0.38275458447132266</v>
      </c>
      <c r="K28" s="84">
        <f t="shared" si="57"/>
        <v>0.6172454155286773</v>
      </c>
      <c r="L28" s="84">
        <f t="shared" si="58"/>
        <v>0.37725994375251104</v>
      </c>
      <c r="M28" s="84">
        <f t="shared" si="59"/>
        <v>0.622740056247489</v>
      </c>
      <c r="N28" s="84">
        <f t="shared" si="60"/>
        <v>0.39418212478920744</v>
      </c>
      <c r="O28" s="84">
        <f t="shared" si="61"/>
        <v>0.6058178752107926</v>
      </c>
      <c r="P28" s="84">
        <f t="shared" si="62"/>
        <v>0.40328006728343146</v>
      </c>
      <c r="Q28" s="84">
        <f t="shared" si="63"/>
        <v>0.5967199327165685</v>
      </c>
      <c r="R28" s="84">
        <f t="shared" si="64"/>
        <v>0.39007383100902376</v>
      </c>
      <c r="S28" s="84">
        <f t="shared" si="65"/>
        <v>0.6099261689909762</v>
      </c>
      <c r="T28" s="84">
        <f t="shared" si="66"/>
        <v>0.3821528611444578</v>
      </c>
      <c r="U28" s="84">
        <f t="shared" si="67"/>
        <v>0.6178471388555422</v>
      </c>
      <c r="V28" s="84">
        <f t="shared" si="68"/>
        <v>0.3866474543707973</v>
      </c>
      <c r="W28" s="84">
        <f t="shared" si="69"/>
        <v>0.6133525456292027</v>
      </c>
      <c r="X28" s="84">
        <f t="shared" si="70"/>
        <v>0.38821630347054076</v>
      </c>
      <c r="Y28" s="84">
        <f t="shared" si="71"/>
        <v>0.6117836965294592</v>
      </c>
    </row>
    <row r="29" spans="1:25" ht="12.75">
      <c r="A29" s="42" t="s">
        <v>70</v>
      </c>
      <c r="B29" s="84">
        <f t="shared" si="48"/>
        <v>0.3326663331665833</v>
      </c>
      <c r="C29" s="84">
        <f t="shared" si="49"/>
        <v>0.6673336668334167</v>
      </c>
      <c r="D29" s="84">
        <f t="shared" si="50"/>
        <v>0.3316633266533066</v>
      </c>
      <c r="E29" s="84">
        <f t="shared" si="51"/>
        <v>0.6683366733466933</v>
      </c>
      <c r="F29" s="84">
        <f t="shared" si="52"/>
        <v>0.33528836754643204</v>
      </c>
      <c r="G29" s="84">
        <f t="shared" si="53"/>
        <v>0.6647116324535679</v>
      </c>
      <c r="H29" s="84">
        <f t="shared" si="54"/>
        <v>0.338</v>
      </c>
      <c r="I29" s="84">
        <f t="shared" si="55"/>
        <v>0.662</v>
      </c>
      <c r="J29" s="84">
        <f t="shared" si="56"/>
        <v>0.3425692695214106</v>
      </c>
      <c r="K29" s="84">
        <f t="shared" si="57"/>
        <v>0.6574307304785895</v>
      </c>
      <c r="L29" s="84">
        <f t="shared" si="58"/>
        <v>0.33824302998421885</v>
      </c>
      <c r="M29" s="84">
        <f t="shared" si="59"/>
        <v>0.6617569700157812</v>
      </c>
      <c r="N29" s="84">
        <f t="shared" si="60"/>
        <v>0.35035389282103135</v>
      </c>
      <c r="O29" s="84">
        <f t="shared" si="61"/>
        <v>0.6496461071789686</v>
      </c>
      <c r="P29" s="84">
        <f t="shared" si="62"/>
        <v>0.3510204081632653</v>
      </c>
      <c r="Q29" s="84">
        <f t="shared" si="63"/>
        <v>0.6489795918367347</v>
      </c>
      <c r="R29" s="84">
        <f t="shared" si="64"/>
        <v>0.35876388218252053</v>
      </c>
      <c r="S29" s="84">
        <f t="shared" si="65"/>
        <v>0.6412361178174795</v>
      </c>
      <c r="T29" s="84">
        <f t="shared" si="66"/>
        <v>0.34725050916496947</v>
      </c>
      <c r="U29" s="84">
        <f t="shared" si="67"/>
        <v>0.6527494908350305</v>
      </c>
      <c r="V29" s="84">
        <f t="shared" si="68"/>
        <v>0.3465447154471545</v>
      </c>
      <c r="W29" s="84">
        <f t="shared" si="69"/>
        <v>0.6534552845528455</v>
      </c>
      <c r="X29" s="84">
        <f t="shared" si="70"/>
        <v>0.34156378600823045</v>
      </c>
      <c r="Y29" s="84">
        <f t="shared" si="71"/>
        <v>0.6584362139917695</v>
      </c>
    </row>
    <row r="34" spans="1:13" ht="12.75">
      <c r="A34" s="61" t="s">
        <v>107</v>
      </c>
      <c r="B34" s="41" t="s">
        <v>72</v>
      </c>
      <c r="C34" s="41" t="s">
        <v>73</v>
      </c>
      <c r="D34" s="41" t="s">
        <v>74</v>
      </c>
      <c r="E34" s="41" t="s">
        <v>75</v>
      </c>
      <c r="F34" s="41" t="s">
        <v>76</v>
      </c>
      <c r="G34" s="41" t="s">
        <v>77</v>
      </c>
      <c r="H34" s="41" t="s">
        <v>78</v>
      </c>
      <c r="I34" s="41" t="s">
        <v>79</v>
      </c>
      <c r="J34" s="41" t="s">
        <v>80</v>
      </c>
      <c r="K34" s="41" t="s">
        <v>84</v>
      </c>
      <c r="L34" s="41" t="s">
        <v>82</v>
      </c>
      <c r="M34" s="41" t="s">
        <v>83</v>
      </c>
    </row>
    <row r="35" spans="1:13" ht="12.75">
      <c r="A35" s="42" t="s">
        <v>66</v>
      </c>
      <c r="B35" s="44">
        <f aca="true" t="shared" si="72" ref="B35:B40">G10</f>
        <v>0.051039516012867915</v>
      </c>
      <c r="C35" s="44">
        <f aca="true" t="shared" si="73" ref="C35:C40">M10</f>
        <v>0.04981362250084717</v>
      </c>
      <c r="D35" s="44">
        <f aca="true" t="shared" si="74" ref="D35:D40">S10</f>
        <v>0.0486626317844592</v>
      </c>
      <c r="E35" s="44">
        <f aca="true" t="shared" si="75" ref="E35:E40">Y10</f>
        <v>0.04733157467532467</v>
      </c>
      <c r="F35" s="44">
        <f aca="true" t="shared" si="76" ref="F35:F40">AE10</f>
        <v>0.048115518949069486</v>
      </c>
      <c r="G35" s="44">
        <f aca="true" t="shared" si="77" ref="G35:G40">AK10</f>
        <v>0.04730998229898621</v>
      </c>
      <c r="H35" s="44">
        <f aca="true" t="shared" si="78" ref="H35:H40">AQ10</f>
        <v>0.046539379474940336</v>
      </c>
      <c r="I35" s="44">
        <f aca="true" t="shared" si="79" ref="I35:I40">AW10</f>
        <v>0.043534482758620686</v>
      </c>
      <c r="J35" s="44">
        <f aca="true" t="shared" si="80" ref="J35:J40">BC10</f>
        <v>0.0436845123286243</v>
      </c>
      <c r="K35" s="44">
        <f aca="true" t="shared" si="81" ref="K35:K40">BI10</f>
        <v>0.049395367903258866</v>
      </c>
      <c r="L35" s="44">
        <f aca="true" t="shared" si="82" ref="L35:L40">BO10</f>
        <v>0.04913444594174355</v>
      </c>
      <c r="M35" s="44">
        <f aca="true" t="shared" si="83" ref="M35:M40">BU10</f>
        <v>0.04864467325068292</v>
      </c>
    </row>
    <row r="36" spans="1:13" ht="12.75">
      <c r="A36" s="42" t="s">
        <v>113</v>
      </c>
      <c r="B36" s="84">
        <f t="shared" si="72"/>
        <v>0.05118355980217986</v>
      </c>
      <c r="C36" s="84">
        <f t="shared" si="73"/>
        <v>0.051701602362395314</v>
      </c>
      <c r="D36" s="84">
        <f t="shared" si="74"/>
        <v>0.051249511909410385</v>
      </c>
      <c r="E36" s="84">
        <f t="shared" si="75"/>
        <v>0.048143262987012984</v>
      </c>
      <c r="F36" s="84">
        <f t="shared" si="76"/>
        <v>0.04498774956993171</v>
      </c>
      <c r="G36" s="84">
        <f t="shared" si="77"/>
        <v>0.04607627527758408</v>
      </c>
      <c r="H36" s="84">
        <f t="shared" si="78"/>
        <v>0.04963115643306574</v>
      </c>
      <c r="I36" s="84">
        <f t="shared" si="79"/>
        <v>0.052262931034482756</v>
      </c>
      <c r="J36" s="84">
        <f t="shared" si="80"/>
        <v>0.05562216545900016</v>
      </c>
      <c r="K36" s="84">
        <f t="shared" si="81"/>
        <v>0.058823529411764705</v>
      </c>
      <c r="L36" s="84">
        <f t="shared" si="82"/>
        <v>0.059500362807090285</v>
      </c>
      <c r="M36" s="84">
        <f t="shared" si="83"/>
        <v>0.06104223576381593</v>
      </c>
    </row>
    <row r="37" spans="1:13" ht="12.75">
      <c r="A37" s="42" t="s">
        <v>67</v>
      </c>
      <c r="B37" s="84">
        <f t="shared" si="72"/>
        <v>0.5784798578767946</v>
      </c>
      <c r="C37" s="84">
        <f t="shared" si="73"/>
        <v>0.5754949895919059</v>
      </c>
      <c r="D37" s="84">
        <f t="shared" si="74"/>
        <v>0.573945724326435</v>
      </c>
      <c r="E37" s="84">
        <f t="shared" si="75"/>
        <v>0.5690949675324676</v>
      </c>
      <c r="F37" s="84">
        <f t="shared" si="76"/>
        <v>0.571443465568472</v>
      </c>
      <c r="G37" s="84">
        <f t="shared" si="77"/>
        <v>0.5728691734162956</v>
      </c>
      <c r="H37" s="84">
        <f t="shared" si="78"/>
        <v>0.5732805380776741</v>
      </c>
      <c r="I37" s="84">
        <f t="shared" si="79"/>
        <v>0.5753771551724138</v>
      </c>
      <c r="J37" s="84">
        <f t="shared" si="80"/>
        <v>0.5733201271959547</v>
      </c>
      <c r="K37" s="84">
        <f t="shared" si="81"/>
        <v>0.5736318917811026</v>
      </c>
      <c r="L37" s="84">
        <f t="shared" si="82"/>
        <v>0.5923603192702395</v>
      </c>
      <c r="M37" s="84">
        <f t="shared" si="83"/>
        <v>0.5659802479512502</v>
      </c>
    </row>
    <row r="38" spans="1:13" ht="12.75">
      <c r="A38" s="42" t="s">
        <v>68</v>
      </c>
      <c r="B38" s="84">
        <f t="shared" si="72"/>
        <v>0.09919815623949681</v>
      </c>
      <c r="C38" s="84">
        <f t="shared" si="73"/>
        <v>0.10175727356344097</v>
      </c>
      <c r="D38" s="84">
        <f t="shared" si="74"/>
        <v>0.10010737992971495</v>
      </c>
      <c r="E38" s="84">
        <f t="shared" si="75"/>
        <v>0.1007508116883117</v>
      </c>
      <c r="F38" s="84">
        <f t="shared" si="76"/>
        <v>0.09836834697388312</v>
      </c>
      <c r="G38" s="84">
        <f t="shared" si="77"/>
        <v>0.0982674462264657</v>
      </c>
      <c r="H38" s="84">
        <f t="shared" si="78"/>
        <v>0.0945975265784335</v>
      </c>
      <c r="I38" s="84">
        <f t="shared" si="79"/>
        <v>0.09509698275862069</v>
      </c>
      <c r="J38" s="84">
        <f t="shared" si="80"/>
        <v>0.09232132617421676</v>
      </c>
      <c r="K38" s="84">
        <f t="shared" si="81"/>
        <v>0.0894650543144087</v>
      </c>
      <c r="L38" s="84">
        <f t="shared" si="82"/>
        <v>0.08909505545765523</v>
      </c>
      <c r="M38" s="84">
        <f t="shared" si="83"/>
        <v>0.09203614204664845</v>
      </c>
    </row>
    <row r="39" spans="1:13" ht="25.5">
      <c r="A39" s="43" t="s">
        <v>69</v>
      </c>
      <c r="B39" s="84">
        <f t="shared" si="72"/>
        <v>0.1241177317904643</v>
      </c>
      <c r="C39" s="84">
        <f t="shared" si="73"/>
        <v>0.12460667086217747</v>
      </c>
      <c r="D39" s="84">
        <f t="shared" si="74"/>
        <v>0.12617141741507223</v>
      </c>
      <c r="E39" s="84">
        <f t="shared" si="75"/>
        <v>0.13321834415584416</v>
      </c>
      <c r="F39" s="84">
        <f t="shared" si="76"/>
        <v>0.13360788197883544</v>
      </c>
      <c r="G39" s="84">
        <f t="shared" si="77"/>
        <v>0.13350855548999624</v>
      </c>
      <c r="H39" s="84">
        <f t="shared" si="78"/>
        <v>0.12866131481883272</v>
      </c>
      <c r="I39" s="84">
        <f t="shared" si="79"/>
        <v>0.128125</v>
      </c>
      <c r="J39" s="84">
        <f t="shared" si="80"/>
        <v>0.1270916957722984</v>
      </c>
      <c r="K39" s="84">
        <f t="shared" si="81"/>
        <v>0.12804878048780488</v>
      </c>
      <c r="L39" s="84">
        <f t="shared" si="82"/>
        <v>0.10790919456825956</v>
      </c>
      <c r="M39" s="84">
        <f t="shared" si="83"/>
        <v>0.13017440638789662</v>
      </c>
    </row>
    <row r="40" spans="1:13" ht="12.75">
      <c r="A40" s="42" t="s">
        <v>70</v>
      </c>
      <c r="B40" s="84">
        <f t="shared" si="72"/>
        <v>0.09598117827819658</v>
      </c>
      <c r="C40" s="84">
        <f t="shared" si="73"/>
        <v>0.09662584111923318</v>
      </c>
      <c r="D40" s="84">
        <f t="shared" si="74"/>
        <v>0.09986333463490824</v>
      </c>
      <c r="E40" s="84">
        <f t="shared" si="75"/>
        <v>0.10146103896103896</v>
      </c>
      <c r="F40" s="84">
        <f t="shared" si="76"/>
        <v>0.10347703695980816</v>
      </c>
      <c r="G40" s="84">
        <f t="shared" si="77"/>
        <v>0.10196856729067211</v>
      </c>
      <c r="H40" s="84">
        <f t="shared" si="78"/>
        <v>0.1072900846170536</v>
      </c>
      <c r="I40" s="84">
        <f t="shared" si="79"/>
        <v>0.10560344827586207</v>
      </c>
      <c r="J40" s="84">
        <f t="shared" si="80"/>
        <v>0.10796017306990564</v>
      </c>
      <c r="K40" s="84">
        <f t="shared" si="81"/>
        <v>0.10063537610166018</v>
      </c>
      <c r="L40" s="84">
        <f t="shared" si="82"/>
        <v>0.10200062195501192</v>
      </c>
      <c r="M40" s="84">
        <f t="shared" si="83"/>
        <v>0.10212229459970582</v>
      </c>
    </row>
    <row r="61" spans="1:6" ht="12.75" customHeight="1">
      <c r="A61" s="148" t="s">
        <v>136</v>
      </c>
      <c r="B61" s="148"/>
      <c r="C61" s="148"/>
      <c r="D61" s="148"/>
      <c r="E61" s="148"/>
      <c r="F61" s="148"/>
    </row>
    <row r="62" spans="1:6" ht="12.75">
      <c r="A62" s="148"/>
      <c r="B62" s="148"/>
      <c r="C62" s="148"/>
      <c r="D62" s="148"/>
      <c r="E62" s="148"/>
      <c r="F62" s="148"/>
    </row>
    <row r="63" spans="1:4" ht="12.75">
      <c r="A63" s="69"/>
      <c r="B63" s="69"/>
      <c r="C63" s="69"/>
      <c r="D63" s="69"/>
    </row>
  </sheetData>
  <sheetProtection/>
  <mergeCells count="64">
    <mergeCell ref="Z7:AE7"/>
    <mergeCell ref="Z8:AA8"/>
    <mergeCell ref="AB8:AC8"/>
    <mergeCell ref="AD8:AE8"/>
    <mergeCell ref="T7:Y7"/>
    <mergeCell ref="T8:U8"/>
    <mergeCell ref="V8:W8"/>
    <mergeCell ref="X8:Y8"/>
    <mergeCell ref="AF8:AG8"/>
    <mergeCell ref="AH8:AI8"/>
    <mergeCell ref="AJ8:AK8"/>
    <mergeCell ref="AL7:AQ7"/>
    <mergeCell ref="AL8:AM8"/>
    <mergeCell ref="AN8:AO8"/>
    <mergeCell ref="AP8:AQ8"/>
    <mergeCell ref="BJ7:BO7"/>
    <mergeCell ref="BJ8:BK8"/>
    <mergeCell ref="BL8:BM8"/>
    <mergeCell ref="BN8:BO8"/>
    <mergeCell ref="AR7:AW7"/>
    <mergeCell ref="AR8:AS8"/>
    <mergeCell ref="AT8:AU8"/>
    <mergeCell ref="AV8:AW8"/>
    <mergeCell ref="AX7:BC7"/>
    <mergeCell ref="AX8:AY8"/>
    <mergeCell ref="T22:U22"/>
    <mergeCell ref="V22:W22"/>
    <mergeCell ref="X22:Y22"/>
    <mergeCell ref="BD7:BI7"/>
    <mergeCell ref="BD8:BE8"/>
    <mergeCell ref="BF8:BG8"/>
    <mergeCell ref="BH8:BI8"/>
    <mergeCell ref="AZ8:BA8"/>
    <mergeCell ref="BB8:BC8"/>
    <mergeCell ref="AF7:AK7"/>
    <mergeCell ref="P22:Q22"/>
    <mergeCell ref="N7:S7"/>
    <mergeCell ref="N8:O8"/>
    <mergeCell ref="P8:Q8"/>
    <mergeCell ref="R8:S8"/>
    <mergeCell ref="BP7:BU7"/>
    <mergeCell ref="BP8:BQ8"/>
    <mergeCell ref="BR8:BS8"/>
    <mergeCell ref="BT8:BU8"/>
    <mergeCell ref="R22:S22"/>
    <mergeCell ref="L22:M22"/>
    <mergeCell ref="B8:C8"/>
    <mergeCell ref="D8:E8"/>
    <mergeCell ref="F8:G8"/>
    <mergeCell ref="B7:G7"/>
    <mergeCell ref="H7:M7"/>
    <mergeCell ref="H8:I8"/>
    <mergeCell ref="J8:K8"/>
    <mergeCell ref="L8:M8"/>
    <mergeCell ref="A8:A9"/>
    <mergeCell ref="A22:A23"/>
    <mergeCell ref="A3:G4"/>
    <mergeCell ref="A61:F62"/>
    <mergeCell ref="N22:O22"/>
    <mergeCell ref="B22:C22"/>
    <mergeCell ref="D22:E22"/>
    <mergeCell ref="F22:G22"/>
    <mergeCell ref="H22:I22"/>
    <mergeCell ref="J22:K22"/>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H46"/>
  <sheetViews>
    <sheetView zoomScalePageLayoutView="0" workbookViewId="0" topLeftCell="A1">
      <selection activeCell="A1" sqref="A1"/>
    </sheetView>
  </sheetViews>
  <sheetFormatPr defaultColWidth="33.00390625" defaultRowHeight="15"/>
  <cols>
    <col min="1" max="1" width="7.421875" style="33" bestFit="1" customWidth="1"/>
    <col min="2" max="2" width="49.8515625" style="33" customWidth="1"/>
    <col min="3" max="3" width="17.28125" style="33" bestFit="1" customWidth="1"/>
    <col min="4" max="4" width="14.421875" style="33" customWidth="1"/>
    <col min="5" max="5" width="13.57421875" style="33" bestFit="1" customWidth="1"/>
    <col min="6" max="6" width="14.00390625" style="33" customWidth="1"/>
    <col min="7" max="7" width="10.140625" style="33" bestFit="1" customWidth="1"/>
    <col min="8" max="8" width="16.57421875" style="33" customWidth="1"/>
    <col min="9" max="16384" width="33.00390625" style="33" customWidth="1"/>
  </cols>
  <sheetData>
    <row r="1" ht="15.75">
      <c r="A1" s="34" t="s">
        <v>112</v>
      </c>
    </row>
    <row r="2" ht="15.75">
      <c r="A2" s="34"/>
    </row>
    <row r="3" spans="1:5" ht="17.25" customHeight="1">
      <c r="A3" s="140" t="s">
        <v>141</v>
      </c>
      <c r="B3" s="140"/>
      <c r="C3" s="140"/>
      <c r="D3" s="140"/>
      <c r="E3" s="140"/>
    </row>
    <row r="4" spans="1:5" ht="12.75">
      <c r="A4" s="140"/>
      <c r="B4" s="140"/>
      <c r="C4" s="140"/>
      <c r="D4" s="140"/>
      <c r="E4" s="140"/>
    </row>
    <row r="7" spans="1:8" ht="12.75">
      <c r="A7" s="156" t="s">
        <v>91</v>
      </c>
      <c r="B7" s="156"/>
      <c r="C7" s="156"/>
      <c r="D7" s="156"/>
      <c r="E7" s="156"/>
      <c r="F7" s="156"/>
      <c r="G7" s="156"/>
      <c r="H7" s="156"/>
    </row>
    <row r="8" spans="1:8" ht="12.75">
      <c r="A8" s="58"/>
      <c r="B8" s="55"/>
      <c r="C8" s="156" t="s">
        <v>26</v>
      </c>
      <c r="D8" s="156"/>
      <c r="E8" s="156" t="s">
        <v>27</v>
      </c>
      <c r="F8" s="156"/>
      <c r="G8" s="156" t="s">
        <v>60</v>
      </c>
      <c r="H8" s="156"/>
    </row>
    <row r="9" spans="1:8" ht="25.5">
      <c r="A9" s="56" t="s">
        <v>87</v>
      </c>
      <c r="B9" s="39" t="s">
        <v>88</v>
      </c>
      <c r="C9" s="59" t="s">
        <v>45</v>
      </c>
      <c r="D9" s="39" t="s">
        <v>89</v>
      </c>
      <c r="E9" s="59" t="s">
        <v>47</v>
      </c>
      <c r="F9" s="39" t="s">
        <v>90</v>
      </c>
      <c r="G9" s="59" t="s">
        <v>49</v>
      </c>
      <c r="H9" s="39" t="s">
        <v>50</v>
      </c>
    </row>
    <row r="10" spans="1:8" ht="12.75">
      <c r="A10" s="57" t="s">
        <v>92</v>
      </c>
      <c r="B10" s="127" t="s">
        <v>121</v>
      </c>
      <c r="C10" s="126">
        <v>2119</v>
      </c>
      <c r="D10" s="44">
        <f>C10/G10</f>
        <v>0.06995939119812473</v>
      </c>
      <c r="E10" s="126">
        <v>28170</v>
      </c>
      <c r="F10" s="44">
        <f>E10/G10</f>
        <v>0.9300406088018752</v>
      </c>
      <c r="G10" s="36">
        <f>C10+E10</f>
        <v>30289</v>
      </c>
      <c r="H10" s="44">
        <f aca="true" t="shared" si="0" ref="H10:H19">G10/$G$20</f>
        <v>0.2682341480694297</v>
      </c>
    </row>
    <row r="11" spans="1:8" ht="12.75">
      <c r="A11" s="57" t="s">
        <v>93</v>
      </c>
      <c r="B11" s="127" t="s">
        <v>122</v>
      </c>
      <c r="C11" s="126">
        <v>4349</v>
      </c>
      <c r="D11" s="44">
        <f aca="true" t="shared" si="1" ref="D11:D19">C11/G11</f>
        <v>0.18857861417049693</v>
      </c>
      <c r="E11" s="126">
        <v>18713</v>
      </c>
      <c r="F11" s="44">
        <f aca="true" t="shared" si="2" ref="F11:F19">E11/G11</f>
        <v>0.8114213858295031</v>
      </c>
      <c r="G11" s="104">
        <f aca="true" t="shared" si="3" ref="G11:G19">C11+E11</f>
        <v>23062</v>
      </c>
      <c r="H11" s="44">
        <f t="shared" si="0"/>
        <v>0.20423308537017357</v>
      </c>
    </row>
    <row r="12" spans="1:8" ht="12.75">
      <c r="A12" s="57" t="s">
        <v>94</v>
      </c>
      <c r="B12" s="127" t="s">
        <v>123</v>
      </c>
      <c r="C12" s="126">
        <v>4871</v>
      </c>
      <c r="D12" s="44">
        <f t="shared" si="1"/>
        <v>0.27254923903312445</v>
      </c>
      <c r="E12" s="126">
        <v>13001</v>
      </c>
      <c r="F12" s="44">
        <f t="shared" si="2"/>
        <v>0.7274507609668756</v>
      </c>
      <c r="G12" s="104">
        <f t="shared" si="3"/>
        <v>17872</v>
      </c>
      <c r="H12" s="44">
        <f t="shared" si="0"/>
        <v>0.15827134254339356</v>
      </c>
    </row>
    <row r="13" spans="1:8" ht="12.75">
      <c r="A13" s="57" t="s">
        <v>95</v>
      </c>
      <c r="B13" s="127" t="s">
        <v>142</v>
      </c>
      <c r="C13" s="126">
        <v>7796</v>
      </c>
      <c r="D13" s="44">
        <f t="shared" si="1"/>
        <v>0.6451506123800066</v>
      </c>
      <c r="E13" s="126">
        <v>4288</v>
      </c>
      <c r="F13" s="44">
        <f t="shared" si="2"/>
        <v>0.3548493876199934</v>
      </c>
      <c r="G13" s="104">
        <f t="shared" si="3"/>
        <v>12084</v>
      </c>
      <c r="H13" s="44">
        <f t="shared" si="0"/>
        <v>0.10701381509032944</v>
      </c>
    </row>
    <row r="14" spans="1:8" ht="12.75">
      <c r="A14" s="57" t="s">
        <v>96</v>
      </c>
      <c r="B14" s="127" t="s">
        <v>143</v>
      </c>
      <c r="C14" s="126">
        <v>9084</v>
      </c>
      <c r="D14" s="44">
        <f t="shared" si="1"/>
        <v>0.9843953185955787</v>
      </c>
      <c r="E14" s="126">
        <v>144</v>
      </c>
      <c r="F14" s="44">
        <f t="shared" si="2"/>
        <v>0.015604681404421327</v>
      </c>
      <c r="G14" s="104">
        <f t="shared" si="3"/>
        <v>9228</v>
      </c>
      <c r="H14" s="44">
        <f t="shared" si="0"/>
        <v>0.08172157279489904</v>
      </c>
    </row>
    <row r="15" spans="1:8" ht="12.75">
      <c r="A15" s="57" t="s">
        <v>97</v>
      </c>
      <c r="B15" s="127" t="s">
        <v>124</v>
      </c>
      <c r="C15" s="126">
        <v>3975</v>
      </c>
      <c r="D15" s="44">
        <f t="shared" si="1"/>
        <v>0.6634952428642964</v>
      </c>
      <c r="E15" s="126">
        <v>2016</v>
      </c>
      <c r="F15" s="44">
        <f t="shared" si="2"/>
        <v>0.33650475713570355</v>
      </c>
      <c r="G15" s="104">
        <f t="shared" si="3"/>
        <v>5991</v>
      </c>
      <c r="H15" s="44">
        <f t="shared" si="0"/>
        <v>0.053055260361317746</v>
      </c>
    </row>
    <row r="16" spans="1:8" ht="12.75">
      <c r="A16" s="57" t="s">
        <v>98</v>
      </c>
      <c r="B16" s="127" t="s">
        <v>118</v>
      </c>
      <c r="C16" s="126">
        <v>4574</v>
      </c>
      <c r="D16" s="44">
        <f t="shared" si="1"/>
        <v>0.994564035659926</v>
      </c>
      <c r="E16" s="126">
        <v>25</v>
      </c>
      <c r="F16" s="44">
        <f t="shared" si="2"/>
        <v>0.005435964340073929</v>
      </c>
      <c r="G16" s="104">
        <f t="shared" si="3"/>
        <v>4599</v>
      </c>
      <c r="H16" s="44">
        <f t="shared" si="0"/>
        <v>0.040727948990435706</v>
      </c>
    </row>
    <row r="17" spans="1:8" ht="12.75">
      <c r="A17" s="57" t="s">
        <v>99</v>
      </c>
      <c r="B17" s="127" t="s">
        <v>119</v>
      </c>
      <c r="C17" s="126">
        <v>2808</v>
      </c>
      <c r="D17" s="44">
        <f t="shared" si="1"/>
        <v>0.7665847665847666</v>
      </c>
      <c r="E17" s="126">
        <v>855</v>
      </c>
      <c r="F17" s="44">
        <f t="shared" si="2"/>
        <v>0.2334152334152334</v>
      </c>
      <c r="G17" s="104">
        <f t="shared" si="3"/>
        <v>3663</v>
      </c>
      <c r="H17" s="44">
        <f t="shared" si="0"/>
        <v>0.03243889479277365</v>
      </c>
    </row>
    <row r="18" spans="1:8" ht="12.75">
      <c r="A18" s="57" t="s">
        <v>100</v>
      </c>
      <c r="B18" s="127" t="s">
        <v>144</v>
      </c>
      <c r="C18" s="126">
        <v>3396</v>
      </c>
      <c r="D18" s="44">
        <f t="shared" si="1"/>
        <v>0.9464882943143813</v>
      </c>
      <c r="E18" s="126">
        <v>192</v>
      </c>
      <c r="F18" s="44">
        <f t="shared" si="2"/>
        <v>0.05351170568561873</v>
      </c>
      <c r="G18" s="104">
        <f t="shared" si="3"/>
        <v>3588</v>
      </c>
      <c r="H18" s="44">
        <f t="shared" si="0"/>
        <v>0.03177470775770457</v>
      </c>
    </row>
    <row r="19" spans="1:8" ht="12.75">
      <c r="A19" s="56" t="s">
        <v>101</v>
      </c>
      <c r="B19" s="127" t="s">
        <v>120</v>
      </c>
      <c r="C19" s="126">
        <v>615</v>
      </c>
      <c r="D19" s="44">
        <f t="shared" si="1"/>
        <v>0.2417452830188679</v>
      </c>
      <c r="E19" s="126">
        <v>1929</v>
      </c>
      <c r="F19" s="44">
        <f t="shared" si="2"/>
        <v>0.7582547169811321</v>
      </c>
      <c r="G19" s="104">
        <f t="shared" si="3"/>
        <v>2544</v>
      </c>
      <c r="H19" s="44">
        <f t="shared" si="0"/>
        <v>0.022529224229543038</v>
      </c>
    </row>
    <row r="20" spans="1:8" ht="12.75">
      <c r="A20" s="41"/>
      <c r="B20" s="42" t="s">
        <v>140</v>
      </c>
      <c r="C20" s="36">
        <f>SUM(C10:C19)</f>
        <v>43587</v>
      </c>
      <c r="D20" s="41"/>
      <c r="E20" s="36">
        <f>SUM(E10:E19)</f>
        <v>69333</v>
      </c>
      <c r="F20" s="41"/>
      <c r="G20" s="36">
        <f>SUM(G10:G19)</f>
        <v>112920</v>
      </c>
      <c r="H20" s="41"/>
    </row>
    <row r="42" spans="6:7" ht="12.75" customHeight="1">
      <c r="F42" s="69"/>
      <c r="G42" s="69"/>
    </row>
    <row r="43" spans="6:7" ht="12.75">
      <c r="F43" s="69"/>
      <c r="G43" s="69"/>
    </row>
    <row r="44" spans="2:7" ht="12.75">
      <c r="B44" s="69"/>
      <c r="C44" s="69"/>
      <c r="D44" s="69"/>
      <c r="E44" s="69"/>
      <c r="F44" s="69"/>
      <c r="G44" s="69"/>
    </row>
    <row r="45" spans="2:5" ht="12.75">
      <c r="B45" s="148" t="s">
        <v>138</v>
      </c>
      <c r="C45" s="148"/>
      <c r="D45" s="148"/>
      <c r="E45" s="148"/>
    </row>
    <row r="46" spans="2:5" ht="12.75">
      <c r="B46" s="148"/>
      <c r="C46" s="148"/>
      <c r="D46" s="148"/>
      <c r="E46" s="148"/>
    </row>
  </sheetData>
  <sheetProtection/>
  <mergeCells count="6">
    <mergeCell ref="A3:E4"/>
    <mergeCell ref="B45:E46"/>
    <mergeCell ref="A7:H7"/>
    <mergeCell ref="C8:D8"/>
    <mergeCell ref="E8:F8"/>
    <mergeCell ref="G8:H8"/>
  </mergeCells>
  <printOptions/>
  <pageMargins left="0.7" right="0.7" top="0.75" bottom="0.75" header="0.3" footer="0.3"/>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N57"/>
  <sheetViews>
    <sheetView zoomScalePageLayoutView="0" workbookViewId="0" topLeftCell="A1">
      <selection activeCell="A1" sqref="A1"/>
    </sheetView>
  </sheetViews>
  <sheetFormatPr defaultColWidth="11.421875" defaultRowHeight="15"/>
  <cols>
    <col min="1" max="1" width="46.00390625" style="33" customWidth="1"/>
    <col min="2" max="16384" width="11.421875" style="33" customWidth="1"/>
  </cols>
  <sheetData>
    <row r="1" s="72" customFormat="1" ht="15.75">
      <c r="A1" s="102" t="s">
        <v>112</v>
      </c>
    </row>
    <row r="2" s="72" customFormat="1" ht="12.75"/>
    <row r="3" s="72" customFormat="1" ht="12.75"/>
    <row r="4" spans="1:5" s="72" customFormat="1" ht="16.5" customHeight="1">
      <c r="A4" s="165" t="s">
        <v>145</v>
      </c>
      <c r="B4" s="165"/>
      <c r="C4" s="165"/>
      <c r="D4" s="79"/>
      <c r="E4" s="79"/>
    </row>
    <row r="5" spans="1:5" s="72" customFormat="1" ht="12.75" customHeight="1">
      <c r="A5" s="79"/>
      <c r="B5" s="79"/>
      <c r="C5" s="79"/>
      <c r="D5" s="79"/>
      <c r="E5" s="79"/>
    </row>
    <row r="7" spans="1:40" ht="15">
      <c r="A7" s="164" t="s">
        <v>114</v>
      </c>
      <c r="B7" s="163" t="s">
        <v>22</v>
      </c>
      <c r="C7" s="163"/>
      <c r="D7" s="163"/>
      <c r="E7" s="163" t="s">
        <v>40</v>
      </c>
      <c r="F7" s="163"/>
      <c r="G7" s="163"/>
      <c r="H7" s="163" t="s">
        <v>39</v>
      </c>
      <c r="I7" s="163"/>
      <c r="J7" s="163"/>
      <c r="K7" s="163" t="s">
        <v>38</v>
      </c>
      <c r="L7" s="163"/>
      <c r="M7" s="163"/>
      <c r="N7" s="163" t="s">
        <v>37</v>
      </c>
      <c r="O7" s="163"/>
      <c r="P7" s="163"/>
      <c r="Q7" s="163" t="s">
        <v>36</v>
      </c>
      <c r="R7" s="163"/>
      <c r="S7" s="163"/>
      <c r="T7" s="163" t="s">
        <v>35</v>
      </c>
      <c r="U7" s="163"/>
      <c r="V7" s="163"/>
      <c r="W7" s="163" t="s">
        <v>34</v>
      </c>
      <c r="X7" s="163"/>
      <c r="Y7" s="163"/>
      <c r="Z7" s="163" t="s">
        <v>33</v>
      </c>
      <c r="AA7" s="163"/>
      <c r="AB7" s="163"/>
      <c r="AC7" s="163" t="s">
        <v>32</v>
      </c>
      <c r="AD7" s="163"/>
      <c r="AE7" s="163"/>
      <c r="AF7" s="163" t="s">
        <v>31</v>
      </c>
      <c r="AG7" s="163"/>
      <c r="AH7" s="163"/>
      <c r="AI7" s="163" t="s">
        <v>30</v>
      </c>
      <c r="AJ7" s="163"/>
      <c r="AK7" s="163"/>
      <c r="AL7" s="71"/>
      <c r="AM7" s="71"/>
      <c r="AN7" s="71"/>
    </row>
    <row r="8" spans="1:40" ht="12.75">
      <c r="A8" s="164"/>
      <c r="B8" s="73" t="s">
        <v>44</v>
      </c>
      <c r="C8" s="73" t="s">
        <v>2</v>
      </c>
      <c r="D8" s="73" t="s">
        <v>3</v>
      </c>
      <c r="E8" s="73" t="s">
        <v>44</v>
      </c>
      <c r="F8" s="73" t="s">
        <v>2</v>
      </c>
      <c r="G8" s="73" t="s">
        <v>3</v>
      </c>
      <c r="H8" s="73" t="s">
        <v>44</v>
      </c>
      <c r="I8" s="73" t="s">
        <v>2</v>
      </c>
      <c r="J8" s="73" t="s">
        <v>3</v>
      </c>
      <c r="K8" s="73" t="s">
        <v>44</v>
      </c>
      <c r="L8" s="73" t="s">
        <v>2</v>
      </c>
      <c r="M8" s="73" t="s">
        <v>3</v>
      </c>
      <c r="N8" s="73" t="s">
        <v>44</v>
      </c>
      <c r="O8" s="73" t="s">
        <v>2</v>
      </c>
      <c r="P8" s="73" t="s">
        <v>3</v>
      </c>
      <c r="Q8" s="73" t="s">
        <v>44</v>
      </c>
      <c r="R8" s="73" t="s">
        <v>2</v>
      </c>
      <c r="S8" s="73" t="s">
        <v>3</v>
      </c>
      <c r="T8" s="73" t="s">
        <v>44</v>
      </c>
      <c r="U8" s="73" t="s">
        <v>2</v>
      </c>
      <c r="V8" s="73" t="s">
        <v>3</v>
      </c>
      <c r="W8" s="73" t="s">
        <v>44</v>
      </c>
      <c r="X8" s="73" t="s">
        <v>2</v>
      </c>
      <c r="Y8" s="73" t="s">
        <v>3</v>
      </c>
      <c r="Z8" s="73" t="s">
        <v>44</v>
      </c>
      <c r="AA8" s="73" t="s">
        <v>2</v>
      </c>
      <c r="AB8" s="73" t="s">
        <v>3</v>
      </c>
      <c r="AC8" s="73" t="s">
        <v>44</v>
      </c>
      <c r="AD8" s="73" t="s">
        <v>2</v>
      </c>
      <c r="AE8" s="73" t="s">
        <v>3</v>
      </c>
      <c r="AF8" s="73" t="s">
        <v>44</v>
      </c>
      <c r="AG8" s="73" t="s">
        <v>2</v>
      </c>
      <c r="AH8" s="73" t="s">
        <v>3</v>
      </c>
      <c r="AI8" s="73" t="s">
        <v>44</v>
      </c>
      <c r="AJ8" s="73" t="s">
        <v>2</v>
      </c>
      <c r="AK8" s="73" t="s">
        <v>3</v>
      </c>
      <c r="AL8" s="72"/>
      <c r="AM8" s="72"/>
      <c r="AN8" s="72"/>
    </row>
    <row r="9" spans="1:40" ht="15">
      <c r="A9" s="127" t="s">
        <v>121</v>
      </c>
      <c r="B9" s="126">
        <v>165</v>
      </c>
      <c r="C9" s="126">
        <v>2417</v>
      </c>
      <c r="D9" s="74">
        <f>B9+C9</f>
        <v>2582</v>
      </c>
      <c r="E9" s="97">
        <v>166</v>
      </c>
      <c r="F9" s="97">
        <v>2417</v>
      </c>
      <c r="G9" s="74">
        <f>E9+F9</f>
        <v>2583</v>
      </c>
      <c r="H9" s="97">
        <v>165</v>
      </c>
      <c r="I9" s="97">
        <v>2414</v>
      </c>
      <c r="J9" s="74">
        <f>H9+I9</f>
        <v>2579</v>
      </c>
      <c r="K9" s="97">
        <v>169</v>
      </c>
      <c r="L9" s="97">
        <v>2374</v>
      </c>
      <c r="M9" s="74">
        <f>K9+L9</f>
        <v>2543</v>
      </c>
      <c r="N9" s="97">
        <v>176</v>
      </c>
      <c r="O9" s="97">
        <v>2327</v>
      </c>
      <c r="P9" s="74">
        <f>N9+O9</f>
        <v>2503</v>
      </c>
      <c r="Q9" s="97">
        <v>173</v>
      </c>
      <c r="R9" s="97">
        <v>2308</v>
      </c>
      <c r="S9" s="75">
        <f>Q9+R9</f>
        <v>2481</v>
      </c>
      <c r="T9" s="97">
        <v>168</v>
      </c>
      <c r="U9" s="97">
        <v>2275</v>
      </c>
      <c r="V9" s="74">
        <f>T9+U9</f>
        <v>2443</v>
      </c>
      <c r="W9" s="97">
        <v>168</v>
      </c>
      <c r="X9" s="97">
        <v>2274</v>
      </c>
      <c r="Y9" s="74">
        <f>W9+X9</f>
        <v>2442</v>
      </c>
      <c r="Z9" s="48">
        <v>177</v>
      </c>
      <c r="AA9" s="48">
        <v>2316</v>
      </c>
      <c r="AB9" s="75">
        <f>Z9+AA9</f>
        <v>2493</v>
      </c>
      <c r="AC9" s="97">
        <v>188</v>
      </c>
      <c r="AD9" s="97">
        <v>2368</v>
      </c>
      <c r="AE9" s="75">
        <f>AC9+AD9</f>
        <v>2556</v>
      </c>
      <c r="AF9" s="97">
        <v>203</v>
      </c>
      <c r="AG9" s="97">
        <v>2346</v>
      </c>
      <c r="AH9" s="74">
        <f>AF9+AG9</f>
        <v>2549</v>
      </c>
      <c r="AI9" s="97">
        <v>201</v>
      </c>
      <c r="AJ9" s="97">
        <v>2334</v>
      </c>
      <c r="AK9" s="74">
        <f>AI9+AJ9</f>
        <v>2535</v>
      </c>
      <c r="AL9" s="71"/>
      <c r="AM9" s="71"/>
      <c r="AN9" s="71"/>
    </row>
    <row r="10" spans="1:40" ht="15">
      <c r="A10" s="127" t="s">
        <v>122</v>
      </c>
      <c r="B10" s="126">
        <v>385</v>
      </c>
      <c r="C10" s="126">
        <v>1660</v>
      </c>
      <c r="D10" s="85">
        <f aca="true" t="shared" si="0" ref="D10:D18">B10+C10</f>
        <v>2045</v>
      </c>
      <c r="E10" s="97">
        <v>374</v>
      </c>
      <c r="F10" s="97">
        <v>1637</v>
      </c>
      <c r="G10" s="87">
        <f aca="true" t="shared" si="1" ref="G10:G18">E10+F10</f>
        <v>2011</v>
      </c>
      <c r="H10" s="97">
        <v>369</v>
      </c>
      <c r="I10" s="97">
        <v>1652</v>
      </c>
      <c r="J10" s="88">
        <f aca="true" t="shared" si="2" ref="J10:J18">H10+I10</f>
        <v>2021</v>
      </c>
      <c r="K10" s="97">
        <v>360</v>
      </c>
      <c r="L10" s="97">
        <v>1576</v>
      </c>
      <c r="M10" s="89">
        <f aca="true" t="shared" si="3" ref="M10:M18">K10+L10</f>
        <v>1936</v>
      </c>
      <c r="N10" s="97">
        <v>357</v>
      </c>
      <c r="O10" s="97">
        <v>1534</v>
      </c>
      <c r="P10" s="90">
        <f aca="true" t="shared" si="4" ref="P10:P18">N10+O10</f>
        <v>1891</v>
      </c>
      <c r="Q10" s="97">
        <v>339</v>
      </c>
      <c r="R10" s="97">
        <v>1468</v>
      </c>
      <c r="S10" s="92">
        <f aca="true" t="shared" si="5" ref="S10:S18">Q10+R10</f>
        <v>1807</v>
      </c>
      <c r="T10" s="97">
        <v>336</v>
      </c>
      <c r="U10" s="97">
        <v>1437</v>
      </c>
      <c r="V10" s="93">
        <f aca="true" t="shared" si="6" ref="V10:V18">T10+U10</f>
        <v>1773</v>
      </c>
      <c r="W10" s="97">
        <v>356</v>
      </c>
      <c r="X10" s="97">
        <v>1471</v>
      </c>
      <c r="Y10" s="94">
        <f aca="true" t="shared" si="7" ref="Y10:Y18">W10+X10</f>
        <v>1827</v>
      </c>
      <c r="Z10" s="48">
        <v>367</v>
      </c>
      <c r="AA10" s="48">
        <v>1584</v>
      </c>
      <c r="AB10" s="96">
        <f aca="true" t="shared" si="8" ref="AB10:AB18">Z10+AA10</f>
        <v>1951</v>
      </c>
      <c r="AC10" s="97">
        <v>371</v>
      </c>
      <c r="AD10" s="97">
        <v>1581</v>
      </c>
      <c r="AE10" s="99">
        <f aca="true" t="shared" si="9" ref="AE10:AE18">AC10+AD10</f>
        <v>1952</v>
      </c>
      <c r="AF10" s="97">
        <v>371</v>
      </c>
      <c r="AG10" s="97">
        <v>1575</v>
      </c>
      <c r="AH10" s="100">
        <f aca="true" t="shared" si="10" ref="AH10:AH18">AF10+AG10</f>
        <v>1946</v>
      </c>
      <c r="AI10" s="97">
        <v>364</v>
      </c>
      <c r="AJ10" s="97">
        <v>1538</v>
      </c>
      <c r="AK10" s="100">
        <f aca="true" t="shared" si="11" ref="AK10:AK18">AI10+AJ10</f>
        <v>1902</v>
      </c>
      <c r="AL10" s="71"/>
      <c r="AM10" s="71"/>
      <c r="AN10" s="71"/>
    </row>
    <row r="11" spans="1:40" ht="15">
      <c r="A11" s="127" t="s">
        <v>123</v>
      </c>
      <c r="B11" s="126">
        <v>468</v>
      </c>
      <c r="C11" s="126">
        <v>1179</v>
      </c>
      <c r="D11" s="85">
        <f t="shared" si="0"/>
        <v>1647</v>
      </c>
      <c r="E11" s="97">
        <v>455</v>
      </c>
      <c r="F11" s="97">
        <v>1156</v>
      </c>
      <c r="G11" s="87">
        <f t="shared" si="1"/>
        <v>1611</v>
      </c>
      <c r="H11" s="97">
        <v>439</v>
      </c>
      <c r="I11" s="97">
        <v>1125</v>
      </c>
      <c r="J11" s="88">
        <f t="shared" si="2"/>
        <v>1564</v>
      </c>
      <c r="K11" s="97">
        <v>402</v>
      </c>
      <c r="L11" s="97">
        <v>1086</v>
      </c>
      <c r="M11" s="89">
        <f t="shared" si="3"/>
        <v>1488</v>
      </c>
      <c r="N11" s="97">
        <v>383</v>
      </c>
      <c r="O11" s="97">
        <v>1063</v>
      </c>
      <c r="P11" s="90">
        <f t="shared" si="4"/>
        <v>1446</v>
      </c>
      <c r="Q11" s="97">
        <v>377</v>
      </c>
      <c r="R11" s="97">
        <v>1036</v>
      </c>
      <c r="S11" s="92">
        <f t="shared" si="5"/>
        <v>1413</v>
      </c>
      <c r="T11" s="97">
        <v>376</v>
      </c>
      <c r="U11" s="97">
        <v>1027</v>
      </c>
      <c r="V11" s="93">
        <f t="shared" si="6"/>
        <v>1403</v>
      </c>
      <c r="W11" s="97">
        <v>379</v>
      </c>
      <c r="X11" s="97">
        <v>1038</v>
      </c>
      <c r="Y11" s="94">
        <f t="shared" si="7"/>
        <v>1417</v>
      </c>
      <c r="Z11" s="48">
        <v>397</v>
      </c>
      <c r="AA11" s="48">
        <v>1082</v>
      </c>
      <c r="AB11" s="96">
        <f t="shared" si="8"/>
        <v>1479</v>
      </c>
      <c r="AC11" s="97">
        <v>396</v>
      </c>
      <c r="AD11" s="97">
        <v>1088</v>
      </c>
      <c r="AE11" s="99">
        <f t="shared" si="9"/>
        <v>1484</v>
      </c>
      <c r="AF11" s="97">
        <v>398</v>
      </c>
      <c r="AG11" s="97">
        <v>1063</v>
      </c>
      <c r="AH11" s="100">
        <f t="shared" si="10"/>
        <v>1461</v>
      </c>
      <c r="AI11" s="97">
        <v>401</v>
      </c>
      <c r="AJ11" s="97">
        <v>1058</v>
      </c>
      <c r="AK11" s="100">
        <f t="shared" si="11"/>
        <v>1459</v>
      </c>
      <c r="AL11" s="71"/>
      <c r="AM11" s="71"/>
      <c r="AN11" s="71"/>
    </row>
    <row r="12" spans="1:40" ht="15">
      <c r="A12" s="127" t="s">
        <v>142</v>
      </c>
      <c r="B12" s="126">
        <v>695</v>
      </c>
      <c r="C12" s="126">
        <v>384</v>
      </c>
      <c r="D12" s="85">
        <f t="shared" si="0"/>
        <v>1079</v>
      </c>
      <c r="E12" s="97">
        <v>692</v>
      </c>
      <c r="F12" s="97">
        <v>378</v>
      </c>
      <c r="G12" s="87">
        <f t="shared" si="1"/>
        <v>1070</v>
      </c>
      <c r="H12" s="97">
        <v>691</v>
      </c>
      <c r="I12" s="97">
        <v>380</v>
      </c>
      <c r="J12" s="88">
        <f t="shared" si="2"/>
        <v>1071</v>
      </c>
      <c r="K12" s="97">
        <v>679</v>
      </c>
      <c r="L12" s="97">
        <v>376</v>
      </c>
      <c r="M12" s="89">
        <f t="shared" si="3"/>
        <v>1055</v>
      </c>
      <c r="N12" s="97">
        <v>650</v>
      </c>
      <c r="O12" s="97">
        <v>372</v>
      </c>
      <c r="P12" s="90">
        <f t="shared" si="4"/>
        <v>1022</v>
      </c>
      <c r="Q12" s="97">
        <v>651</v>
      </c>
      <c r="R12" s="97">
        <v>363</v>
      </c>
      <c r="S12" s="92">
        <f t="shared" si="5"/>
        <v>1014</v>
      </c>
      <c r="T12" s="97">
        <v>644</v>
      </c>
      <c r="U12" s="97">
        <v>333</v>
      </c>
      <c r="V12" s="93">
        <f t="shared" si="6"/>
        <v>977</v>
      </c>
      <c r="W12" s="97">
        <v>617</v>
      </c>
      <c r="X12" s="97">
        <v>332</v>
      </c>
      <c r="Y12" s="94">
        <f t="shared" si="7"/>
        <v>949</v>
      </c>
      <c r="Z12" s="48">
        <v>625</v>
      </c>
      <c r="AA12" s="48">
        <v>338</v>
      </c>
      <c r="AB12" s="96">
        <f t="shared" si="8"/>
        <v>963</v>
      </c>
      <c r="AC12" s="97">
        <v>620</v>
      </c>
      <c r="AD12" s="97">
        <v>343</v>
      </c>
      <c r="AE12" s="99">
        <f t="shared" si="9"/>
        <v>963</v>
      </c>
      <c r="AF12" s="97">
        <v>617</v>
      </c>
      <c r="AG12" s="97">
        <v>345</v>
      </c>
      <c r="AH12" s="100">
        <f t="shared" si="10"/>
        <v>962</v>
      </c>
      <c r="AI12" s="97">
        <v>615</v>
      </c>
      <c r="AJ12" s="97">
        <v>344</v>
      </c>
      <c r="AK12" s="100">
        <f t="shared" si="11"/>
        <v>959</v>
      </c>
      <c r="AL12" s="71"/>
      <c r="AM12" s="71"/>
      <c r="AN12" s="71"/>
    </row>
    <row r="13" spans="1:40" ht="15">
      <c r="A13" s="127" t="s">
        <v>143</v>
      </c>
      <c r="B13" s="126">
        <v>806</v>
      </c>
      <c r="C13" s="126">
        <v>15</v>
      </c>
      <c r="D13" s="85">
        <f t="shared" si="0"/>
        <v>821</v>
      </c>
      <c r="E13" s="97">
        <v>810</v>
      </c>
      <c r="F13" s="97">
        <v>13</v>
      </c>
      <c r="G13" s="87">
        <f t="shared" si="1"/>
        <v>823</v>
      </c>
      <c r="H13" s="97">
        <v>813</v>
      </c>
      <c r="I13" s="97">
        <v>13</v>
      </c>
      <c r="J13" s="88">
        <f t="shared" si="2"/>
        <v>826</v>
      </c>
      <c r="K13" s="97">
        <v>800</v>
      </c>
      <c r="L13" s="97">
        <v>13</v>
      </c>
      <c r="M13" s="89">
        <f t="shared" si="3"/>
        <v>813</v>
      </c>
      <c r="N13" s="97">
        <v>761</v>
      </c>
      <c r="O13" s="97">
        <v>14</v>
      </c>
      <c r="P13" s="90">
        <f t="shared" si="4"/>
        <v>775</v>
      </c>
      <c r="Q13" s="97">
        <v>723</v>
      </c>
      <c r="R13" s="97">
        <v>12</v>
      </c>
      <c r="S13" s="92">
        <f t="shared" si="5"/>
        <v>735</v>
      </c>
      <c r="T13" s="97">
        <v>727</v>
      </c>
      <c r="U13" s="97">
        <v>11</v>
      </c>
      <c r="V13" s="93">
        <f t="shared" si="6"/>
        <v>738</v>
      </c>
      <c r="W13" s="97">
        <v>736</v>
      </c>
      <c r="X13" s="97">
        <v>11</v>
      </c>
      <c r="Y13" s="94">
        <f t="shared" si="7"/>
        <v>747</v>
      </c>
      <c r="Z13" s="48">
        <v>703</v>
      </c>
      <c r="AA13" s="48">
        <v>10</v>
      </c>
      <c r="AB13" s="96">
        <f t="shared" si="8"/>
        <v>713</v>
      </c>
      <c r="AC13" s="97">
        <v>731</v>
      </c>
      <c r="AD13" s="97">
        <v>12</v>
      </c>
      <c r="AE13" s="99">
        <f t="shared" si="9"/>
        <v>743</v>
      </c>
      <c r="AF13" s="97">
        <v>727</v>
      </c>
      <c r="AG13" s="97">
        <v>10</v>
      </c>
      <c r="AH13" s="100">
        <f t="shared" si="10"/>
        <v>737</v>
      </c>
      <c r="AI13" s="97">
        <v>747</v>
      </c>
      <c r="AJ13" s="97">
        <v>10</v>
      </c>
      <c r="AK13" s="100">
        <f t="shared" si="11"/>
        <v>757</v>
      </c>
      <c r="AL13" s="71"/>
      <c r="AM13" s="71"/>
      <c r="AN13" s="71"/>
    </row>
    <row r="14" spans="1:40" ht="15">
      <c r="A14" s="127" t="s">
        <v>124</v>
      </c>
      <c r="B14" s="126">
        <v>361</v>
      </c>
      <c r="C14" s="126">
        <v>186</v>
      </c>
      <c r="D14" s="85">
        <f t="shared" si="0"/>
        <v>547</v>
      </c>
      <c r="E14" s="97">
        <v>348</v>
      </c>
      <c r="F14" s="97">
        <v>184</v>
      </c>
      <c r="G14" s="87">
        <f t="shared" si="1"/>
        <v>532</v>
      </c>
      <c r="H14" s="97">
        <v>351</v>
      </c>
      <c r="I14" s="97">
        <v>186</v>
      </c>
      <c r="J14" s="88">
        <f t="shared" si="2"/>
        <v>537</v>
      </c>
      <c r="K14" s="97">
        <v>326</v>
      </c>
      <c r="L14" s="97">
        <v>169</v>
      </c>
      <c r="M14" s="89">
        <f t="shared" si="3"/>
        <v>495</v>
      </c>
      <c r="N14" s="97">
        <v>313</v>
      </c>
      <c r="O14" s="97">
        <v>172</v>
      </c>
      <c r="P14" s="90">
        <f t="shared" si="4"/>
        <v>485</v>
      </c>
      <c r="Q14" s="97">
        <v>310</v>
      </c>
      <c r="R14" s="97">
        <v>171</v>
      </c>
      <c r="S14" s="92">
        <f t="shared" si="5"/>
        <v>481</v>
      </c>
      <c r="T14" s="97">
        <v>319</v>
      </c>
      <c r="U14" s="97">
        <v>161</v>
      </c>
      <c r="V14" s="93">
        <f t="shared" si="6"/>
        <v>480</v>
      </c>
      <c r="W14" s="97">
        <v>324</v>
      </c>
      <c r="X14" s="97">
        <v>149</v>
      </c>
      <c r="Y14" s="94">
        <f t="shared" si="7"/>
        <v>473</v>
      </c>
      <c r="Z14" s="48">
        <v>321</v>
      </c>
      <c r="AA14" s="48">
        <v>165</v>
      </c>
      <c r="AB14" s="96">
        <f t="shared" si="8"/>
        <v>486</v>
      </c>
      <c r="AC14" s="97">
        <v>339</v>
      </c>
      <c r="AD14" s="97">
        <v>165</v>
      </c>
      <c r="AE14" s="99">
        <f t="shared" si="9"/>
        <v>504</v>
      </c>
      <c r="AF14" s="97">
        <v>343</v>
      </c>
      <c r="AG14" s="97">
        <v>157</v>
      </c>
      <c r="AH14" s="100">
        <f t="shared" si="10"/>
        <v>500</v>
      </c>
      <c r="AI14" s="97">
        <v>320</v>
      </c>
      <c r="AJ14" s="97">
        <v>151</v>
      </c>
      <c r="AK14" s="100">
        <f t="shared" si="11"/>
        <v>471</v>
      </c>
      <c r="AL14" s="71"/>
      <c r="AM14" s="71"/>
      <c r="AN14" s="71"/>
    </row>
    <row r="15" spans="1:40" ht="15">
      <c r="A15" s="125" t="s">
        <v>118</v>
      </c>
      <c r="B15" s="126">
        <v>398</v>
      </c>
      <c r="C15" s="126">
        <v>2</v>
      </c>
      <c r="D15" s="85">
        <f t="shared" si="0"/>
        <v>400</v>
      </c>
      <c r="E15" s="97">
        <v>410</v>
      </c>
      <c r="F15" s="97">
        <v>2</v>
      </c>
      <c r="G15" s="87">
        <f t="shared" si="1"/>
        <v>412</v>
      </c>
      <c r="H15" s="97">
        <v>403</v>
      </c>
      <c r="I15" s="97">
        <v>2</v>
      </c>
      <c r="J15" s="88">
        <f t="shared" si="2"/>
        <v>405</v>
      </c>
      <c r="K15" s="97">
        <v>388</v>
      </c>
      <c r="L15" s="97">
        <v>2</v>
      </c>
      <c r="M15" s="89">
        <f t="shared" si="3"/>
        <v>390</v>
      </c>
      <c r="N15" s="97">
        <v>378</v>
      </c>
      <c r="O15" s="97">
        <v>2</v>
      </c>
      <c r="P15" s="90">
        <f t="shared" si="4"/>
        <v>380</v>
      </c>
      <c r="Q15" s="97">
        <v>364</v>
      </c>
      <c r="R15" s="97">
        <v>1</v>
      </c>
      <c r="S15" s="92">
        <f t="shared" si="5"/>
        <v>365</v>
      </c>
      <c r="T15" s="97">
        <v>358</v>
      </c>
      <c r="U15" s="97">
        <v>2</v>
      </c>
      <c r="V15" s="93">
        <f t="shared" si="6"/>
        <v>360</v>
      </c>
      <c r="W15" s="97">
        <v>364</v>
      </c>
      <c r="X15" s="97">
        <v>2</v>
      </c>
      <c r="Y15" s="94">
        <f t="shared" si="7"/>
        <v>366</v>
      </c>
      <c r="Z15" s="48">
        <v>374</v>
      </c>
      <c r="AA15" s="48">
        <v>2</v>
      </c>
      <c r="AB15" s="96">
        <f t="shared" si="8"/>
        <v>376</v>
      </c>
      <c r="AC15" s="97">
        <v>384</v>
      </c>
      <c r="AD15" s="97">
        <v>2</v>
      </c>
      <c r="AE15" s="99">
        <f t="shared" si="9"/>
        <v>386</v>
      </c>
      <c r="AF15" s="97">
        <v>376</v>
      </c>
      <c r="AG15" s="97">
        <v>3</v>
      </c>
      <c r="AH15" s="100">
        <f t="shared" si="10"/>
        <v>379</v>
      </c>
      <c r="AI15" s="97">
        <v>377</v>
      </c>
      <c r="AJ15" s="97">
        <v>3</v>
      </c>
      <c r="AK15" s="100">
        <f t="shared" si="11"/>
        <v>380</v>
      </c>
      <c r="AL15" s="71"/>
      <c r="AM15" s="71"/>
      <c r="AN15" s="71"/>
    </row>
    <row r="16" spans="1:40" ht="15">
      <c r="A16" s="125" t="s">
        <v>119</v>
      </c>
      <c r="B16" s="126">
        <v>251</v>
      </c>
      <c r="C16" s="126">
        <v>74</v>
      </c>
      <c r="D16" s="85">
        <f t="shared" si="0"/>
        <v>325</v>
      </c>
      <c r="E16" s="97">
        <v>256</v>
      </c>
      <c r="F16" s="97">
        <v>72</v>
      </c>
      <c r="G16" s="87">
        <f t="shared" si="1"/>
        <v>328</v>
      </c>
      <c r="H16" s="97">
        <v>248</v>
      </c>
      <c r="I16" s="97">
        <v>72</v>
      </c>
      <c r="J16" s="88">
        <f t="shared" si="2"/>
        <v>320</v>
      </c>
      <c r="K16" s="97">
        <v>283</v>
      </c>
      <c r="L16" s="97">
        <v>16</v>
      </c>
      <c r="M16" s="89">
        <f t="shared" si="3"/>
        <v>299</v>
      </c>
      <c r="N16" s="97">
        <v>235</v>
      </c>
      <c r="O16" s="97">
        <v>64</v>
      </c>
      <c r="P16" s="90">
        <f t="shared" si="4"/>
        <v>299</v>
      </c>
      <c r="Q16" s="97">
        <v>221</v>
      </c>
      <c r="R16" s="97">
        <v>65</v>
      </c>
      <c r="S16" s="92">
        <f t="shared" si="5"/>
        <v>286</v>
      </c>
      <c r="T16" s="97">
        <v>223</v>
      </c>
      <c r="U16" s="97">
        <v>71</v>
      </c>
      <c r="V16" s="93">
        <f t="shared" si="6"/>
        <v>294</v>
      </c>
      <c r="W16" s="97">
        <v>228</v>
      </c>
      <c r="X16" s="97">
        <v>70</v>
      </c>
      <c r="Y16" s="94">
        <f t="shared" si="7"/>
        <v>298</v>
      </c>
      <c r="Z16" s="48">
        <v>237</v>
      </c>
      <c r="AA16" s="48">
        <v>71</v>
      </c>
      <c r="AB16" s="96">
        <f t="shared" si="8"/>
        <v>308</v>
      </c>
      <c r="AC16" s="97">
        <v>234</v>
      </c>
      <c r="AD16" s="97">
        <v>76</v>
      </c>
      <c r="AE16" s="99">
        <f t="shared" si="9"/>
        <v>310</v>
      </c>
      <c r="AF16" s="97">
        <v>232</v>
      </c>
      <c r="AG16" s="97">
        <v>80</v>
      </c>
      <c r="AH16" s="100">
        <f t="shared" si="10"/>
        <v>312</v>
      </c>
      <c r="AI16" s="97">
        <v>219</v>
      </c>
      <c r="AJ16" s="97">
        <v>74</v>
      </c>
      <c r="AK16" s="100">
        <f t="shared" si="11"/>
        <v>293</v>
      </c>
      <c r="AL16" s="71"/>
      <c r="AM16" s="71"/>
      <c r="AN16" s="71"/>
    </row>
    <row r="17" spans="1:40" ht="15">
      <c r="A17" s="127" t="s">
        <v>144</v>
      </c>
      <c r="B17" s="126">
        <v>294</v>
      </c>
      <c r="C17" s="126">
        <v>18</v>
      </c>
      <c r="D17" s="85">
        <f t="shared" si="0"/>
        <v>312</v>
      </c>
      <c r="E17" s="97">
        <v>292</v>
      </c>
      <c r="F17" s="97">
        <v>18</v>
      </c>
      <c r="G17" s="87">
        <f t="shared" si="1"/>
        <v>310</v>
      </c>
      <c r="H17" s="97">
        <v>291</v>
      </c>
      <c r="I17" s="97">
        <v>18</v>
      </c>
      <c r="J17" s="88">
        <f t="shared" si="2"/>
        <v>309</v>
      </c>
      <c r="K17" s="97">
        <v>224</v>
      </c>
      <c r="L17" s="97">
        <v>66</v>
      </c>
      <c r="M17" s="89">
        <f t="shared" si="3"/>
        <v>290</v>
      </c>
      <c r="N17" s="97">
        <v>269</v>
      </c>
      <c r="O17" s="97">
        <v>15</v>
      </c>
      <c r="P17" s="90">
        <f t="shared" si="4"/>
        <v>284</v>
      </c>
      <c r="Q17" s="97">
        <v>277</v>
      </c>
      <c r="R17" s="97">
        <v>16</v>
      </c>
      <c r="S17" s="92">
        <f t="shared" si="5"/>
        <v>293</v>
      </c>
      <c r="T17" s="97">
        <v>270</v>
      </c>
      <c r="U17" s="97">
        <v>15</v>
      </c>
      <c r="V17" s="93">
        <f t="shared" si="6"/>
        <v>285</v>
      </c>
      <c r="W17" s="97">
        <v>274</v>
      </c>
      <c r="X17" s="97">
        <v>16</v>
      </c>
      <c r="Y17" s="94">
        <f t="shared" si="7"/>
        <v>290</v>
      </c>
      <c r="Z17" s="48">
        <v>292</v>
      </c>
      <c r="AA17" s="48">
        <v>17</v>
      </c>
      <c r="AB17" s="96">
        <f t="shared" si="8"/>
        <v>309</v>
      </c>
      <c r="AC17" s="97">
        <v>282</v>
      </c>
      <c r="AD17" s="97">
        <v>15</v>
      </c>
      <c r="AE17" s="99">
        <f t="shared" si="9"/>
        <v>297</v>
      </c>
      <c r="AF17" s="97">
        <v>280</v>
      </c>
      <c r="AG17" s="97">
        <v>15</v>
      </c>
      <c r="AH17" s="100">
        <f t="shared" si="10"/>
        <v>295</v>
      </c>
      <c r="AI17" s="97">
        <v>292</v>
      </c>
      <c r="AJ17" s="97">
        <v>13</v>
      </c>
      <c r="AK17" s="100">
        <f t="shared" si="11"/>
        <v>305</v>
      </c>
      <c r="AL17" s="71"/>
      <c r="AM17" s="71"/>
      <c r="AN17" s="71"/>
    </row>
    <row r="18" spans="1:40" ht="15">
      <c r="A18" s="125" t="s">
        <v>120</v>
      </c>
      <c r="B18" s="126">
        <v>58</v>
      </c>
      <c r="C18" s="126">
        <v>197</v>
      </c>
      <c r="D18" s="85">
        <f t="shared" si="0"/>
        <v>255</v>
      </c>
      <c r="E18" s="97">
        <v>60</v>
      </c>
      <c r="F18" s="97">
        <v>192</v>
      </c>
      <c r="G18" s="87">
        <f t="shared" si="1"/>
        <v>252</v>
      </c>
      <c r="H18" s="48">
        <v>57</v>
      </c>
      <c r="I18" s="48">
        <v>186</v>
      </c>
      <c r="J18" s="88">
        <f t="shared" si="2"/>
        <v>243</v>
      </c>
      <c r="K18" s="97">
        <v>55</v>
      </c>
      <c r="L18" s="97">
        <v>179</v>
      </c>
      <c r="M18" s="89">
        <f t="shared" si="3"/>
        <v>234</v>
      </c>
      <c r="N18" s="97">
        <v>52</v>
      </c>
      <c r="O18" s="97">
        <v>167</v>
      </c>
      <c r="P18" s="90">
        <f t="shared" si="4"/>
        <v>219</v>
      </c>
      <c r="Q18" s="97">
        <v>53</v>
      </c>
      <c r="R18" s="97">
        <v>168</v>
      </c>
      <c r="S18" s="92">
        <f t="shared" si="5"/>
        <v>221</v>
      </c>
      <c r="T18" s="97">
        <v>53</v>
      </c>
      <c r="U18" s="97">
        <v>159</v>
      </c>
      <c r="V18" s="93">
        <f t="shared" si="6"/>
        <v>212</v>
      </c>
      <c r="W18" s="97">
        <v>52</v>
      </c>
      <c r="X18" s="97">
        <v>164</v>
      </c>
      <c r="Y18" s="94">
        <f t="shared" si="7"/>
        <v>216</v>
      </c>
      <c r="Z18" s="32">
        <v>61</v>
      </c>
      <c r="AA18" s="32">
        <v>168</v>
      </c>
      <c r="AB18" s="96">
        <f t="shared" si="8"/>
        <v>229</v>
      </c>
      <c r="AC18" s="97">
        <v>62</v>
      </c>
      <c r="AD18" s="97">
        <v>167</v>
      </c>
      <c r="AE18" s="99">
        <f t="shared" si="9"/>
        <v>229</v>
      </c>
      <c r="AF18" s="97">
        <v>60</v>
      </c>
      <c r="AG18" s="97">
        <v>174</v>
      </c>
      <c r="AH18" s="100">
        <f t="shared" si="10"/>
        <v>234</v>
      </c>
      <c r="AI18" s="97">
        <v>53</v>
      </c>
      <c r="AJ18" s="97">
        <v>176</v>
      </c>
      <c r="AK18" s="100">
        <f t="shared" si="11"/>
        <v>229</v>
      </c>
      <c r="AL18" s="71"/>
      <c r="AM18" s="71"/>
      <c r="AN18" s="71"/>
    </row>
    <row r="22" spans="1:37" ht="15">
      <c r="A22" s="77" t="s">
        <v>114</v>
      </c>
      <c r="B22" s="78" t="s">
        <v>72</v>
      </c>
      <c r="C22" s="78" t="s">
        <v>73</v>
      </c>
      <c r="D22" s="78" t="s">
        <v>74</v>
      </c>
      <c r="E22" s="78" t="s">
        <v>75</v>
      </c>
      <c r="F22" s="78" t="s">
        <v>76</v>
      </c>
      <c r="G22" s="78" t="s">
        <v>77</v>
      </c>
      <c r="H22" s="78" t="s">
        <v>78</v>
      </c>
      <c r="I22" s="78" t="s">
        <v>79</v>
      </c>
      <c r="J22" s="78" t="s">
        <v>80</v>
      </c>
      <c r="K22" s="78" t="s">
        <v>84</v>
      </c>
      <c r="L22" s="78" t="s">
        <v>82</v>
      </c>
      <c r="M22" s="78" t="s">
        <v>83</v>
      </c>
      <c r="N22" s="71"/>
      <c r="O22" s="71"/>
      <c r="P22" s="71"/>
      <c r="Q22" s="71"/>
      <c r="R22" s="71"/>
      <c r="S22" s="71"/>
      <c r="T22" s="71"/>
      <c r="U22" s="71"/>
      <c r="V22" s="71"/>
      <c r="W22" s="71"/>
      <c r="X22" s="71"/>
      <c r="Y22" s="71"/>
      <c r="Z22" s="71"/>
      <c r="AA22" s="71"/>
      <c r="AB22" s="71"/>
      <c r="AC22" s="71"/>
      <c r="AD22" s="71"/>
      <c r="AE22" s="71"/>
      <c r="AF22" s="71"/>
      <c r="AG22" s="71"/>
      <c r="AH22" s="71"/>
      <c r="AI22" s="71"/>
      <c r="AJ22" s="71"/>
      <c r="AK22" s="71"/>
    </row>
    <row r="23" spans="1:37" ht="15">
      <c r="A23" s="86" t="str">
        <f aca="true" t="shared" si="12" ref="A23:A32">A9</f>
        <v>Personal de limpieza</v>
      </c>
      <c r="B23" s="74">
        <f aca="true" t="shared" si="13" ref="B23:B32">D9</f>
        <v>2582</v>
      </c>
      <c r="C23" s="74">
        <f aca="true" t="shared" si="14" ref="C23:C32">G9</f>
        <v>2583</v>
      </c>
      <c r="D23" s="74">
        <f aca="true" t="shared" si="15" ref="D23:D32">J9</f>
        <v>2579</v>
      </c>
      <c r="E23" s="74">
        <f aca="true" t="shared" si="16" ref="E23:E32">M9</f>
        <v>2543</v>
      </c>
      <c r="F23" s="74">
        <f aca="true" t="shared" si="17" ref="F23:F32">P9</f>
        <v>2503</v>
      </c>
      <c r="G23" s="74">
        <f aca="true" t="shared" si="18" ref="G23:G32">S9</f>
        <v>2481</v>
      </c>
      <c r="H23" s="74">
        <f aca="true" t="shared" si="19" ref="H23:H32">V9</f>
        <v>2443</v>
      </c>
      <c r="I23" s="74">
        <f aca="true" t="shared" si="20" ref="I23:I32">Y9</f>
        <v>2442</v>
      </c>
      <c r="J23" s="74">
        <f aca="true" t="shared" si="21" ref="J23:J32">AB9</f>
        <v>2493</v>
      </c>
      <c r="K23" s="74">
        <f aca="true" t="shared" si="22" ref="K23:K32">AE9</f>
        <v>2556</v>
      </c>
      <c r="L23" s="74">
        <f aca="true" t="shared" si="23" ref="L23:L32">AH9</f>
        <v>2549</v>
      </c>
      <c r="M23" s="74">
        <f aca="true" t="shared" si="24" ref="M23:M32">AK9</f>
        <v>2535</v>
      </c>
      <c r="N23" s="71"/>
      <c r="O23" s="71"/>
      <c r="P23" s="71"/>
      <c r="Q23" s="71"/>
      <c r="R23" s="71"/>
      <c r="S23" s="71"/>
      <c r="T23" s="71"/>
      <c r="U23" s="71"/>
      <c r="V23" s="71"/>
      <c r="W23" s="71"/>
      <c r="X23" s="71"/>
      <c r="Y23" s="71"/>
      <c r="Z23" s="71"/>
      <c r="AA23" s="71"/>
      <c r="AB23" s="71"/>
      <c r="AC23" s="71"/>
      <c r="AD23" s="71"/>
      <c r="AE23" s="71"/>
      <c r="AF23" s="71"/>
      <c r="AG23" s="71"/>
      <c r="AH23" s="71"/>
      <c r="AI23" s="71"/>
      <c r="AJ23" s="71"/>
      <c r="AK23" s="71"/>
    </row>
    <row r="24" spans="1:37" ht="15">
      <c r="A24" s="86" t="str">
        <f t="shared" si="12"/>
        <v>Dependientes de comercio</v>
      </c>
      <c r="B24" s="85">
        <f t="shared" si="13"/>
        <v>2045</v>
      </c>
      <c r="C24" s="87">
        <f t="shared" si="14"/>
        <v>2011</v>
      </c>
      <c r="D24" s="88">
        <f t="shared" si="15"/>
        <v>2021</v>
      </c>
      <c r="E24" s="89">
        <f t="shared" si="16"/>
        <v>1936</v>
      </c>
      <c r="F24" s="90">
        <f t="shared" si="17"/>
        <v>1891</v>
      </c>
      <c r="G24" s="91">
        <f t="shared" si="18"/>
        <v>1807</v>
      </c>
      <c r="H24" s="93">
        <f t="shared" si="19"/>
        <v>1773</v>
      </c>
      <c r="I24" s="94">
        <f t="shared" si="20"/>
        <v>1827</v>
      </c>
      <c r="J24" s="95">
        <f t="shared" si="21"/>
        <v>1951</v>
      </c>
      <c r="K24" s="98">
        <f t="shared" si="22"/>
        <v>1952</v>
      </c>
      <c r="L24" s="100">
        <f t="shared" si="23"/>
        <v>1946</v>
      </c>
      <c r="M24" s="100">
        <f t="shared" si="24"/>
        <v>1902</v>
      </c>
      <c r="N24" s="71"/>
      <c r="O24" s="71"/>
      <c r="P24" s="71"/>
      <c r="Q24" s="71"/>
      <c r="R24" s="71"/>
      <c r="S24" s="71"/>
      <c r="T24" s="71"/>
      <c r="U24" s="71"/>
      <c r="V24" s="71"/>
      <c r="W24" s="71"/>
      <c r="X24" s="71"/>
      <c r="Y24" s="71"/>
      <c r="Z24" s="71"/>
      <c r="AA24" s="71"/>
      <c r="AB24" s="71"/>
      <c r="AC24" s="71"/>
      <c r="AD24" s="71"/>
      <c r="AE24" s="71"/>
      <c r="AF24" s="71"/>
      <c r="AG24" s="71"/>
      <c r="AH24" s="71"/>
      <c r="AI24" s="71"/>
      <c r="AJ24" s="71"/>
      <c r="AK24" s="71"/>
    </row>
    <row r="25" spans="1:37" ht="15">
      <c r="A25" s="86" t="str">
        <f t="shared" si="12"/>
        <v>Empleados administrativos</v>
      </c>
      <c r="B25" s="85">
        <f t="shared" si="13"/>
        <v>1647</v>
      </c>
      <c r="C25" s="87">
        <f t="shared" si="14"/>
        <v>1611</v>
      </c>
      <c r="D25" s="88">
        <f t="shared" si="15"/>
        <v>1564</v>
      </c>
      <c r="E25" s="89">
        <f t="shared" si="16"/>
        <v>1488</v>
      </c>
      <c r="F25" s="90">
        <f t="shared" si="17"/>
        <v>1446</v>
      </c>
      <c r="G25" s="91">
        <f t="shared" si="18"/>
        <v>1413</v>
      </c>
      <c r="H25" s="93">
        <f t="shared" si="19"/>
        <v>1403</v>
      </c>
      <c r="I25" s="94">
        <f t="shared" si="20"/>
        <v>1417</v>
      </c>
      <c r="J25" s="95">
        <f t="shared" si="21"/>
        <v>1479</v>
      </c>
      <c r="K25" s="98">
        <f t="shared" si="22"/>
        <v>1484</v>
      </c>
      <c r="L25" s="100">
        <f t="shared" si="23"/>
        <v>1461</v>
      </c>
      <c r="M25" s="100">
        <f t="shared" si="24"/>
        <v>1459</v>
      </c>
      <c r="N25" s="71"/>
      <c r="O25" s="71"/>
      <c r="P25" s="71"/>
      <c r="Q25" s="71"/>
      <c r="R25" s="71"/>
      <c r="S25" s="71"/>
      <c r="T25" s="71"/>
      <c r="U25" s="71"/>
      <c r="V25" s="71"/>
      <c r="W25" s="71"/>
      <c r="X25" s="71"/>
      <c r="Y25" s="71"/>
      <c r="Z25" s="71"/>
      <c r="AA25" s="71"/>
      <c r="AB25" s="71"/>
      <c r="AC25" s="71"/>
      <c r="AD25" s="71"/>
      <c r="AE25" s="71"/>
      <c r="AF25" s="71"/>
      <c r="AG25" s="71"/>
      <c r="AH25" s="71"/>
      <c r="AI25" s="71"/>
      <c r="AJ25" s="71"/>
      <c r="AK25" s="71"/>
    </row>
    <row r="26" spans="1:37" ht="15">
      <c r="A26" s="86" t="str">
        <f t="shared" si="12"/>
        <v>Peones Industria manufacturera</v>
      </c>
      <c r="B26" s="85">
        <f t="shared" si="13"/>
        <v>1079</v>
      </c>
      <c r="C26" s="87">
        <f t="shared" si="14"/>
        <v>1070</v>
      </c>
      <c r="D26" s="88">
        <f t="shared" si="15"/>
        <v>1071</v>
      </c>
      <c r="E26" s="89">
        <f t="shared" si="16"/>
        <v>1055</v>
      </c>
      <c r="F26" s="90">
        <f t="shared" si="17"/>
        <v>1022</v>
      </c>
      <c r="G26" s="91">
        <f t="shared" si="18"/>
        <v>1014</v>
      </c>
      <c r="H26" s="93">
        <f t="shared" si="19"/>
        <v>977</v>
      </c>
      <c r="I26" s="94">
        <f t="shared" si="20"/>
        <v>949</v>
      </c>
      <c r="J26" s="95">
        <f t="shared" si="21"/>
        <v>963</v>
      </c>
      <c r="K26" s="98">
        <f t="shared" si="22"/>
        <v>963</v>
      </c>
      <c r="L26" s="100">
        <f t="shared" si="23"/>
        <v>962</v>
      </c>
      <c r="M26" s="100">
        <f t="shared" si="24"/>
        <v>959</v>
      </c>
      <c r="N26" s="71"/>
      <c r="O26" s="71"/>
      <c r="P26" s="71"/>
      <c r="Q26" s="71"/>
      <c r="R26" s="71"/>
      <c r="S26" s="71"/>
      <c r="T26" s="71"/>
      <c r="U26" s="71"/>
      <c r="V26" s="71"/>
      <c r="W26" s="71"/>
      <c r="X26" s="71"/>
      <c r="Y26" s="71"/>
      <c r="Z26" s="71"/>
      <c r="AA26" s="71"/>
      <c r="AB26" s="71"/>
      <c r="AC26" s="71"/>
      <c r="AD26" s="71"/>
      <c r="AE26" s="71"/>
      <c r="AF26" s="71"/>
      <c r="AG26" s="71"/>
      <c r="AH26" s="71"/>
      <c r="AI26" s="71"/>
      <c r="AJ26" s="71"/>
      <c r="AK26" s="71"/>
    </row>
    <row r="27" spans="1:13" ht="12.75">
      <c r="A27" s="86" t="str">
        <f t="shared" si="12"/>
        <v>Peones Construcción Edificios</v>
      </c>
      <c r="B27" s="85">
        <f t="shared" si="13"/>
        <v>821</v>
      </c>
      <c r="C27" s="87">
        <f t="shared" si="14"/>
        <v>823</v>
      </c>
      <c r="D27" s="88">
        <f t="shared" si="15"/>
        <v>826</v>
      </c>
      <c r="E27" s="89">
        <f t="shared" si="16"/>
        <v>813</v>
      </c>
      <c r="F27" s="90">
        <f t="shared" si="17"/>
        <v>775</v>
      </c>
      <c r="G27" s="91">
        <f t="shared" si="18"/>
        <v>735</v>
      </c>
      <c r="H27" s="93">
        <f t="shared" si="19"/>
        <v>738</v>
      </c>
      <c r="I27" s="94">
        <f t="shared" si="20"/>
        <v>747</v>
      </c>
      <c r="J27" s="95">
        <f t="shared" si="21"/>
        <v>713</v>
      </c>
      <c r="K27" s="98">
        <f t="shared" si="22"/>
        <v>743</v>
      </c>
      <c r="L27" s="100">
        <f t="shared" si="23"/>
        <v>737</v>
      </c>
      <c r="M27" s="100">
        <f t="shared" si="24"/>
        <v>757</v>
      </c>
    </row>
    <row r="28" spans="1:13" ht="12.75">
      <c r="A28" s="86" t="str">
        <f t="shared" si="12"/>
        <v>Camareros</v>
      </c>
      <c r="B28" s="85">
        <f t="shared" si="13"/>
        <v>547</v>
      </c>
      <c r="C28" s="87">
        <f t="shared" si="14"/>
        <v>532</v>
      </c>
      <c r="D28" s="88">
        <f t="shared" si="15"/>
        <v>537</v>
      </c>
      <c r="E28" s="89">
        <f t="shared" si="16"/>
        <v>495</v>
      </c>
      <c r="F28" s="90">
        <f t="shared" si="17"/>
        <v>485</v>
      </c>
      <c r="G28" s="91">
        <f t="shared" si="18"/>
        <v>481</v>
      </c>
      <c r="H28" s="93">
        <f t="shared" si="19"/>
        <v>480</v>
      </c>
      <c r="I28" s="94">
        <f t="shared" si="20"/>
        <v>473</v>
      </c>
      <c r="J28" s="95">
        <f t="shared" si="21"/>
        <v>486</v>
      </c>
      <c r="K28" s="98">
        <f t="shared" si="22"/>
        <v>504</v>
      </c>
      <c r="L28" s="100">
        <f t="shared" si="23"/>
        <v>500</v>
      </c>
      <c r="M28" s="100">
        <f t="shared" si="24"/>
        <v>471</v>
      </c>
    </row>
    <row r="29" spans="1:13" ht="12.75">
      <c r="A29" s="86" t="str">
        <f t="shared" si="12"/>
        <v>Albañiles</v>
      </c>
      <c r="B29" s="85">
        <f t="shared" si="13"/>
        <v>400</v>
      </c>
      <c r="C29" s="87">
        <f t="shared" si="14"/>
        <v>412</v>
      </c>
      <c r="D29" s="88">
        <f t="shared" si="15"/>
        <v>405</v>
      </c>
      <c r="E29" s="89">
        <f t="shared" si="16"/>
        <v>390</v>
      </c>
      <c r="F29" s="90">
        <f t="shared" si="17"/>
        <v>380</v>
      </c>
      <c r="G29" s="91">
        <f t="shared" si="18"/>
        <v>365</v>
      </c>
      <c r="H29" s="93">
        <f t="shared" si="19"/>
        <v>360</v>
      </c>
      <c r="I29" s="94">
        <f t="shared" si="20"/>
        <v>366</v>
      </c>
      <c r="J29" s="95">
        <f t="shared" si="21"/>
        <v>376</v>
      </c>
      <c r="K29" s="98">
        <f t="shared" si="22"/>
        <v>386</v>
      </c>
      <c r="L29" s="100">
        <f t="shared" si="23"/>
        <v>379</v>
      </c>
      <c r="M29" s="100">
        <f t="shared" si="24"/>
        <v>380</v>
      </c>
    </row>
    <row r="30" spans="1:13" ht="12.75">
      <c r="A30" s="86" t="str">
        <f t="shared" si="12"/>
        <v>Reponedores de hipermercado</v>
      </c>
      <c r="B30" s="85">
        <f t="shared" si="13"/>
        <v>325</v>
      </c>
      <c r="C30" s="87">
        <f t="shared" si="14"/>
        <v>328</v>
      </c>
      <c r="D30" s="88">
        <f t="shared" si="15"/>
        <v>320</v>
      </c>
      <c r="E30" s="89">
        <f t="shared" si="16"/>
        <v>299</v>
      </c>
      <c r="F30" s="90">
        <f t="shared" si="17"/>
        <v>299</v>
      </c>
      <c r="G30" s="91">
        <f t="shared" si="18"/>
        <v>286</v>
      </c>
      <c r="H30" s="93">
        <f t="shared" si="19"/>
        <v>294</v>
      </c>
      <c r="I30" s="94">
        <f t="shared" si="20"/>
        <v>298</v>
      </c>
      <c r="J30" s="95">
        <f t="shared" si="21"/>
        <v>308</v>
      </c>
      <c r="K30" s="98">
        <f t="shared" si="22"/>
        <v>310</v>
      </c>
      <c r="L30" s="100">
        <f t="shared" si="23"/>
        <v>312</v>
      </c>
      <c r="M30" s="100">
        <f t="shared" si="24"/>
        <v>293</v>
      </c>
    </row>
    <row r="31" spans="1:13" ht="12.75">
      <c r="A31" s="86" t="str">
        <f t="shared" si="12"/>
        <v>Mozos de carga/descarga</v>
      </c>
      <c r="B31" s="85">
        <f t="shared" si="13"/>
        <v>312</v>
      </c>
      <c r="C31" s="87">
        <f t="shared" si="14"/>
        <v>310</v>
      </c>
      <c r="D31" s="88">
        <f t="shared" si="15"/>
        <v>309</v>
      </c>
      <c r="E31" s="89">
        <f t="shared" si="16"/>
        <v>290</v>
      </c>
      <c r="F31" s="90">
        <f t="shared" si="17"/>
        <v>284</v>
      </c>
      <c r="G31" s="91">
        <f t="shared" si="18"/>
        <v>293</v>
      </c>
      <c r="H31" s="93">
        <f t="shared" si="19"/>
        <v>285</v>
      </c>
      <c r="I31" s="94">
        <f t="shared" si="20"/>
        <v>290</v>
      </c>
      <c r="J31" s="95">
        <f t="shared" si="21"/>
        <v>309</v>
      </c>
      <c r="K31" s="98">
        <f t="shared" si="22"/>
        <v>297</v>
      </c>
      <c r="L31" s="100">
        <f t="shared" si="23"/>
        <v>295</v>
      </c>
      <c r="M31" s="100">
        <f t="shared" si="24"/>
        <v>305</v>
      </c>
    </row>
    <row r="32" spans="1:13" ht="12.75">
      <c r="A32" s="86" t="str">
        <f t="shared" si="12"/>
        <v>Pinches de cocina</v>
      </c>
      <c r="B32" s="85">
        <f t="shared" si="13"/>
        <v>255</v>
      </c>
      <c r="C32" s="87">
        <f t="shared" si="14"/>
        <v>252</v>
      </c>
      <c r="D32" s="88">
        <f t="shared" si="15"/>
        <v>243</v>
      </c>
      <c r="E32" s="89">
        <f t="shared" si="16"/>
        <v>234</v>
      </c>
      <c r="F32" s="90">
        <f t="shared" si="17"/>
        <v>219</v>
      </c>
      <c r="G32" s="91">
        <f t="shared" si="18"/>
        <v>221</v>
      </c>
      <c r="H32" s="93">
        <f t="shared" si="19"/>
        <v>212</v>
      </c>
      <c r="I32" s="94">
        <f t="shared" si="20"/>
        <v>216</v>
      </c>
      <c r="J32" s="95">
        <f t="shared" si="21"/>
        <v>229</v>
      </c>
      <c r="K32" s="98">
        <f t="shared" si="22"/>
        <v>229</v>
      </c>
      <c r="L32" s="100">
        <f t="shared" si="23"/>
        <v>234</v>
      </c>
      <c r="M32" s="100">
        <f t="shared" si="24"/>
        <v>229</v>
      </c>
    </row>
    <row r="33" spans="1:13" ht="15">
      <c r="A33" s="71"/>
      <c r="B33" s="71"/>
      <c r="C33" s="71"/>
      <c r="D33" s="71"/>
      <c r="E33" s="76"/>
      <c r="F33" s="71"/>
      <c r="G33" s="76"/>
      <c r="H33" s="76"/>
      <c r="I33" s="76"/>
      <c r="J33" s="76"/>
      <c r="K33" s="76"/>
      <c r="L33" s="76"/>
      <c r="M33" s="76"/>
    </row>
    <row r="34" spans="1:13" ht="15">
      <c r="A34" s="71"/>
      <c r="B34" s="71"/>
      <c r="C34" s="71"/>
      <c r="D34" s="71"/>
      <c r="E34" s="71"/>
      <c r="F34" s="71"/>
      <c r="G34" s="71"/>
      <c r="H34" s="71"/>
      <c r="I34" s="76"/>
      <c r="J34" s="71"/>
      <c r="K34" s="71"/>
      <c r="L34" s="71"/>
      <c r="M34" s="71"/>
    </row>
    <row r="56" spans="1:7" ht="12.75">
      <c r="A56" s="148" t="s">
        <v>139</v>
      </c>
      <c r="B56" s="148"/>
      <c r="C56" s="148"/>
      <c r="D56" s="148"/>
      <c r="E56" s="148"/>
      <c r="F56" s="148"/>
      <c r="G56" s="148"/>
    </row>
    <row r="57" spans="1:7" ht="12.75">
      <c r="A57" s="148"/>
      <c r="B57" s="148"/>
      <c r="C57" s="148"/>
      <c r="D57" s="148"/>
      <c r="E57" s="148"/>
      <c r="F57" s="148"/>
      <c r="G57" s="148"/>
    </row>
  </sheetData>
  <sheetProtection/>
  <mergeCells count="15">
    <mergeCell ref="K7:M7"/>
    <mergeCell ref="N7:P7"/>
    <mergeCell ref="A4:C4"/>
    <mergeCell ref="A56:G57"/>
    <mergeCell ref="AF7:AH7"/>
    <mergeCell ref="AI7:AK7"/>
    <mergeCell ref="A7:A8"/>
    <mergeCell ref="Q7:S7"/>
    <mergeCell ref="T7:V7"/>
    <mergeCell ref="W7:Y7"/>
    <mergeCell ref="Z7:AB7"/>
    <mergeCell ref="AC7:AE7"/>
    <mergeCell ref="B7:D7"/>
    <mergeCell ref="E7:G7"/>
    <mergeCell ref="H7:J7"/>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Mjose</cp:lastModifiedBy>
  <dcterms:created xsi:type="dcterms:W3CDTF">2012-01-20T08:30:29Z</dcterms:created>
  <dcterms:modified xsi:type="dcterms:W3CDTF">2015-01-23T12:18:20Z</dcterms:modified>
  <cp:category/>
  <cp:version/>
  <cp:contentType/>
  <cp:contentStatus/>
</cp:coreProperties>
</file>