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ERGIO MORENO\PRESUPUESTO\PRESUPUESTOS 2020\EXPEDIENTE PARA PLENO\(2) INFORMES DE INTERVENCION\"/>
    </mc:Choice>
  </mc:AlternateContent>
  <bookViews>
    <workbookView xWindow="0" yWindow="0" windowWidth="28800" windowHeight="12030" activeTab="1"/>
  </bookViews>
  <sheets>
    <sheet name="Anexo I" sheetId="1" r:id="rId1"/>
    <sheet name="Anexo II" sheetId="2" r:id="rId2"/>
    <sheet name="Anexo III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D6" i="3"/>
  <c r="E6" i="3"/>
  <c r="F6" i="3"/>
  <c r="G6" i="3"/>
  <c r="H6" i="3"/>
  <c r="I6" i="3"/>
  <c r="C7" i="3"/>
  <c r="D7" i="3"/>
  <c r="E7" i="3"/>
  <c r="F7" i="3"/>
  <c r="G7" i="3"/>
  <c r="H7" i="3"/>
  <c r="I7" i="3"/>
  <c r="I12" i="3" s="1"/>
  <c r="C8" i="3"/>
  <c r="D8" i="3"/>
  <c r="E8" i="3"/>
  <c r="F8" i="3"/>
  <c r="G8" i="3"/>
  <c r="H8" i="3"/>
  <c r="I8" i="3"/>
  <c r="D9" i="3"/>
  <c r="E9" i="3"/>
  <c r="F9" i="3"/>
  <c r="G9" i="3"/>
  <c r="H9" i="3"/>
  <c r="I9" i="3"/>
  <c r="C10" i="3"/>
  <c r="I10" i="3"/>
  <c r="C11" i="3"/>
  <c r="D11" i="3"/>
  <c r="E11" i="3"/>
  <c r="F11" i="3"/>
  <c r="G11" i="3"/>
  <c r="H11" i="3"/>
  <c r="H13" i="3" s="1"/>
  <c r="I11" i="3"/>
  <c r="C12" i="3"/>
  <c r="D12" i="3"/>
  <c r="E12" i="3"/>
  <c r="F12" i="3"/>
  <c r="G12" i="3"/>
  <c r="H12" i="3"/>
  <c r="C13" i="3"/>
  <c r="D13" i="3"/>
  <c r="E13" i="3"/>
  <c r="F13" i="3"/>
  <c r="G13" i="3"/>
  <c r="G24" i="1"/>
  <c r="G8" i="1"/>
  <c r="I13" i="3" l="1"/>
  <c r="E12" i="2"/>
  <c r="D12" i="2"/>
  <c r="C12" i="2"/>
  <c r="C11" i="2"/>
  <c r="D10" i="2"/>
  <c r="C10" i="2"/>
  <c r="C9" i="2"/>
  <c r="D6" i="2"/>
  <c r="E6" i="2"/>
  <c r="F6" i="2"/>
  <c r="C6" i="2"/>
  <c r="D5" i="2"/>
  <c r="E5" i="2"/>
  <c r="F5" i="2"/>
  <c r="G5" i="2"/>
  <c r="C5" i="2"/>
  <c r="C14" i="1" l="1"/>
  <c r="C17" i="1" s="1"/>
  <c r="D14" i="1"/>
  <c r="E14" i="1"/>
  <c r="F14" i="1"/>
  <c r="G6" i="2" s="1"/>
  <c r="G14" i="1"/>
  <c r="H6" i="2" s="1"/>
  <c r="B14" i="1"/>
  <c r="B17" i="1" s="1"/>
  <c r="I6" i="2" l="1"/>
  <c r="H11" i="2"/>
  <c r="I9" i="2"/>
  <c r="G27" i="1"/>
  <c r="G17" i="1"/>
  <c r="H21" i="1"/>
  <c r="H22" i="1"/>
  <c r="H23" i="1"/>
  <c r="H24" i="1"/>
  <c r="H25" i="1"/>
  <c r="H26" i="1"/>
  <c r="H28" i="1"/>
  <c r="H29" i="1"/>
  <c r="H20" i="1"/>
  <c r="H8" i="1"/>
  <c r="H9" i="1"/>
  <c r="H10" i="1"/>
  <c r="H11" i="1"/>
  <c r="H12" i="1"/>
  <c r="H13" i="1"/>
  <c r="H15" i="1"/>
  <c r="H16" i="1"/>
  <c r="H7" i="1"/>
  <c r="G30" i="1" l="1"/>
  <c r="H5" i="2"/>
  <c r="H7" i="2" l="1"/>
  <c r="I5" i="2"/>
  <c r="I7" i="2" s="1"/>
  <c r="H10" i="2"/>
  <c r="H12" i="2" s="1"/>
  <c r="G11" i="2"/>
  <c r="F11" i="2"/>
  <c r="E11" i="2"/>
  <c r="D11" i="2"/>
  <c r="G10" i="2"/>
  <c r="F10" i="2"/>
  <c r="E10" i="2"/>
  <c r="H53" i="3" l="1"/>
  <c r="I53" i="3" s="1"/>
  <c r="F12" i="2"/>
  <c r="G12" i="2"/>
  <c r="C49" i="3" l="1"/>
  <c r="D49" i="3"/>
  <c r="E49" i="3"/>
  <c r="F49" i="3"/>
  <c r="C27" i="1" l="1"/>
  <c r="C30" i="1" s="1"/>
  <c r="D27" i="1"/>
  <c r="D30" i="1" s="1"/>
  <c r="E27" i="1"/>
  <c r="E30" i="1" s="1"/>
  <c r="F27" i="1"/>
  <c r="F30" i="1" s="1"/>
  <c r="B27" i="1"/>
  <c r="H27" i="1" l="1"/>
  <c r="B30" i="1"/>
  <c r="H30" i="1" s="1"/>
  <c r="I42" i="3"/>
  <c r="I43" i="3"/>
  <c r="G49" i="3"/>
  <c r="I51" i="3"/>
  <c r="I50" i="3"/>
  <c r="I49" i="3" l="1"/>
  <c r="I16" i="3"/>
  <c r="I17" i="3"/>
  <c r="I18" i="3"/>
  <c r="I20" i="3"/>
  <c r="I21" i="3"/>
  <c r="I22" i="3"/>
  <c r="I23" i="3"/>
  <c r="I24" i="3"/>
  <c r="I25" i="3"/>
  <c r="I27" i="3"/>
  <c r="I28" i="3"/>
  <c r="I29" i="3"/>
  <c r="I30" i="3"/>
  <c r="I32" i="3"/>
  <c r="I33" i="3"/>
  <c r="I34" i="3"/>
  <c r="I35" i="3"/>
  <c r="I36" i="3"/>
  <c r="I37" i="3"/>
  <c r="I38" i="3"/>
  <c r="I39" i="3"/>
  <c r="I40" i="3"/>
  <c r="I41" i="3"/>
  <c r="I44" i="3"/>
  <c r="I45" i="3"/>
  <c r="I46" i="3"/>
  <c r="I47" i="3"/>
  <c r="I48" i="3"/>
  <c r="D17" i="1" l="1"/>
  <c r="E17" i="1"/>
  <c r="F17" i="1"/>
  <c r="H14" i="1" l="1"/>
  <c r="H17" i="1"/>
  <c r="D26" i="3"/>
  <c r="E26" i="3"/>
  <c r="F26" i="3"/>
  <c r="G26" i="3"/>
  <c r="C26" i="3"/>
  <c r="I26" i="3" l="1"/>
  <c r="D19" i="3"/>
  <c r="E19" i="3"/>
  <c r="F19" i="3"/>
  <c r="G19" i="3"/>
  <c r="C19" i="3"/>
  <c r="D15" i="3"/>
  <c r="E15" i="3"/>
  <c r="F15" i="3"/>
  <c r="G15" i="3"/>
  <c r="C15" i="3"/>
  <c r="D31" i="3"/>
  <c r="E31" i="3"/>
  <c r="F31" i="3"/>
  <c r="G31" i="3"/>
  <c r="C31" i="3"/>
  <c r="F52" i="3" l="1"/>
  <c r="G52" i="3"/>
  <c r="E52" i="3"/>
  <c r="E53" i="3" s="1"/>
  <c r="D52" i="3"/>
  <c r="I15" i="3"/>
  <c r="I19" i="3"/>
  <c r="I31" i="3"/>
  <c r="C52" i="3"/>
  <c r="C53" i="3" s="1"/>
  <c r="C7" i="2"/>
  <c r="I8" i="2" s="1"/>
  <c r="I10" i="2" s="1"/>
  <c r="D7" i="2"/>
  <c r="E7" i="2"/>
  <c r="F7" i="2"/>
  <c r="G7" i="2"/>
  <c r="I11" i="2"/>
  <c r="I12" i="2" l="1"/>
  <c r="G53" i="3"/>
  <c r="I52" i="3"/>
  <c r="F53" i="3"/>
  <c r="D53" i="3"/>
</calcChain>
</file>

<file path=xl/sharedStrings.xml><?xml version="1.0" encoding="utf-8"?>
<sst xmlns="http://schemas.openxmlformats.org/spreadsheetml/2006/main" count="92" uniqueCount="68">
  <si>
    <t>CAP</t>
  </si>
  <si>
    <t>AYUNTAMIENTO</t>
  </si>
  <si>
    <t>FMD</t>
  </si>
  <si>
    <t>IMSS</t>
  </si>
  <si>
    <t xml:space="preserve">IFEBA </t>
  </si>
  <si>
    <t>CONSORCIO AC</t>
  </si>
  <si>
    <t>TOTALES</t>
  </si>
  <si>
    <t>Totales</t>
  </si>
  <si>
    <t>IFEBA</t>
  </si>
  <si>
    <t>TOTAL CONSOLIDADO</t>
  </si>
  <si>
    <t>Derechos Reconocidos Netos Cap. I a VII de ingresos antes de eliminar las operaciones internas (a)</t>
  </si>
  <si>
    <t>Obligaciones Reconocidas Netas Cap. I a VII de gastos antes de eliminar operaciones internas (b)</t>
  </si>
  <si>
    <t>Capacidad Necesidad de financiación previa eliminación de operaciones internas (a-b)</t>
  </si>
  <si>
    <t>Ajuste Derechos Reconocidos por eliminación de operaciones internas</t>
  </si>
  <si>
    <t>Ajuste de Obligaciones Reconocidas por eliminación de operaciones internas</t>
  </si>
  <si>
    <t>Déficit/superávit en contabilidad nacional antes de ajustes Sec 95/2010</t>
  </si>
  <si>
    <t xml:space="preserve">Derechos Reconocidos Netos Cap. I a VII de ingresos después de eliminar las operaciones internas </t>
  </si>
  <si>
    <t xml:space="preserve">Obligaciones Reconocidas Netas Cap. I a VII de gastos después de eliminar operaciones internas </t>
  </si>
  <si>
    <t xml:space="preserve">Ajustes: </t>
  </si>
  <si>
    <t>1. Registro en contabilidad Nacional de impuestos, cotizaciones, sociales, tasas y otros ingresos</t>
  </si>
  <si>
    <t>1.a Ajuste por raecaudacion de ingresos capitulo I</t>
  </si>
  <si>
    <t>1.b Ajuste por raecaudacion de ingresos capitulo II</t>
  </si>
  <si>
    <t>1.c Ajuste por raecaudacion de ingresos capitulo III</t>
  </si>
  <si>
    <t>2.Tratamiento de las entrgas a cuenta de impuestos cedidos, del Fondo Complementario de financiación y del fondo de asistencia sanitaria</t>
  </si>
  <si>
    <t>2.1 Ajuste por liquidación PIE 2008</t>
  </si>
  <si>
    <t>2.2 Ajuste por liquidación PIE 2009</t>
  </si>
  <si>
    <t xml:space="preserve">3.Tratamiento de los intereses en conatbilidad nacional </t>
  </si>
  <si>
    <t xml:space="preserve">4.Inversiones realizadas por el sistema de abono total del precio </t>
  </si>
  <si>
    <t>5.Inversiones relzaidas por cuenta de Corporaciones Locales</t>
  </si>
  <si>
    <t>6.Consolidación de trasnferencias entre AAPP</t>
  </si>
  <si>
    <t>6.1  Unidades dependientes de la Corporación Local (Transferencias internas)</t>
  </si>
  <si>
    <t>6.2 Unidades no dependientes de la Corporación Local  (Trasnferencias externas)</t>
  </si>
  <si>
    <t>7.Tratamiento de los ingresos obtenidos por la venta de acciones (privatizaciones)</t>
  </si>
  <si>
    <t>8.Tratamiento en conatbilidad nacional de los dividendos y participaciones en beneficios</t>
  </si>
  <si>
    <t>9.Tratamiento en conatbilidad nacional de los dividendos y participaciones en beneficios</t>
  </si>
  <si>
    <t>2.3Ajuste por liquidación PIE 2013</t>
  </si>
  <si>
    <t>9.2 El beneficiario final   es la Corporación Local</t>
  </si>
  <si>
    <t>9.1  El beneficiario final  No es la Corporación Local</t>
  </si>
  <si>
    <t>9.3 Pagos anticipados de la Comisión programas plurianulaes</t>
  </si>
  <si>
    <t>9.4 Los pagos certificados por la Corporación superan los reembolsos de la Comisión</t>
  </si>
  <si>
    <t>10.Operaciones de permuta financiera (swaps)</t>
  </si>
  <si>
    <t>11.Operaciones de ejecución y reintegro de avales</t>
  </si>
  <si>
    <t>13.Asunción y cancelación de deudas de empresas públiccas</t>
  </si>
  <si>
    <t>14.Gastos realizados en el ejercicio pendientes de aplicar a Presupuesto de gastos de la Corporación Local</t>
  </si>
  <si>
    <t>15.Tratamiento de las Operaciones de Censos</t>
  </si>
  <si>
    <t>16.Diferencias de Cambio</t>
  </si>
  <si>
    <t xml:space="preserve">17.Ajuste por grado de Ejecución de Gastos </t>
  </si>
  <si>
    <t>18. Inversiones realizados por cuenta de otras AAPP</t>
  </si>
  <si>
    <t>19. Adquisiciones con pago aplazado</t>
  </si>
  <si>
    <t>20. Arrendamientos Financieros</t>
  </si>
  <si>
    <t>21. Préstamos</t>
  </si>
  <si>
    <t>22. Contratos de Asociación Público-Privada</t>
  </si>
  <si>
    <t>Déficit/superávit en contabilidad nacional después de ajustes Sec 95/2010</t>
  </si>
  <si>
    <t>Total Ajustes</t>
  </si>
  <si>
    <t>Total 1 a 7</t>
  </si>
  <si>
    <t>12.Aportaciones de Capital a a empresas públicas</t>
  </si>
  <si>
    <t>23.1 Ajuste por devolucion 50/100% para extra diciembre 2012</t>
  </si>
  <si>
    <t>23.2 Ajuste por sentencias y otros atípicos extraordinarios</t>
  </si>
  <si>
    <t>23. Otros</t>
  </si>
  <si>
    <t>INMUBA</t>
  </si>
  <si>
    <t xml:space="preserve"> Cap. I a VII de ingresos antes de eliminar las operaciones internas (a)</t>
  </si>
  <si>
    <t xml:space="preserve"> Cap. I a VII de gastos antes de eliminar operaciones internas (b)</t>
  </si>
  <si>
    <t>Ajuste Previsiones de ingresos por eliminación de operaciones internas</t>
  </si>
  <si>
    <t>Ajuste de Gastos por eliminación de operaciones internas</t>
  </si>
  <si>
    <t xml:space="preserve">Cap. I a VII de ingresos después de eliminar las operaciones internas </t>
  </si>
  <si>
    <t xml:space="preserve">Cap. I a VII de gastos después de eliminar operaciones internas </t>
  </si>
  <si>
    <t>GASTOS 2020</t>
  </si>
  <si>
    <t>INGRESOS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</si>
</sst>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9"/>
      <color theme="1"/>
      <name val="Calibri"/>
      <family val="2"/>
      <scheme val="minor"/>
    </font>
    <font>
      <sz val="9"/>
      <color theme="1"/>
      <name val="Verdana"/>
      <family val="2"/>
    </font>
    <font>
      <b/>
      <sz val="9"/>
      <color theme="1"/>
      <name val="Verdana"/>
      <family val="2"/>
    </font>
    <font>
      <b/>
      <sz val="9"/>
      <color theme="1"/>
      <name val="Calibri"/>
      <family val="2"/>
      <scheme val="minor"/>
    </font>
    <font>
      <sz val="5"/>
      <color theme="1"/>
      <name val="Verdana"/>
      <family val="2"/>
    </font>
    <font>
      <b/>
      <sz val="5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6" xfId="0" applyFont="1" applyBorder="1" applyAlignment="1">
      <alignment horizontal="center" vertical="center" wrapText="1"/>
    </xf>
    <xf numFmtId="0" fontId="0" fillId="0" borderId="0" xfId="0" applyBorder="1"/>
    <xf numFmtId="0" fontId="5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4" fontId="5" fillId="0" borderId="2" xfId="1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164" fontId="6" fillId="3" borderId="10" xfId="1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4" fillId="0" borderId="2" xfId="1" applyNumberFormat="1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164" fontId="4" fillId="0" borderId="1" xfId="1" applyNumberFormat="1" applyFont="1" applyBorder="1" applyAlignment="1">
      <alignment horizontal="right" vertical="center"/>
    </xf>
    <xf numFmtId="164" fontId="5" fillId="0" borderId="1" xfId="1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164" fontId="6" fillId="0" borderId="3" xfId="1" applyNumberFormat="1" applyFont="1" applyBorder="1" applyAlignment="1">
      <alignment horizontal="right" vertical="center"/>
    </xf>
    <xf numFmtId="43" fontId="6" fillId="3" borderId="9" xfId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64" fontId="2" fillId="0" borderId="1" xfId="1" applyNumberFormat="1" applyFont="1" applyBorder="1" applyAlignment="1">
      <alignment horizontal="right" vertical="center" wrapText="1"/>
    </xf>
    <xf numFmtId="164" fontId="2" fillId="0" borderId="2" xfId="1" applyNumberFormat="1" applyFont="1" applyBorder="1" applyAlignment="1">
      <alignment horizontal="right" vertical="center" wrapText="1"/>
    </xf>
    <xf numFmtId="164" fontId="2" fillId="0" borderId="3" xfId="1" applyNumberFormat="1" applyFont="1" applyBorder="1" applyAlignment="1">
      <alignment horizontal="right" vertical="center" wrapText="1"/>
    </xf>
    <xf numFmtId="164" fontId="2" fillId="0" borderId="6" xfId="1" applyNumberFormat="1" applyFont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2" fillId="0" borderId="2" xfId="1" applyNumberFormat="1" applyFont="1" applyFill="1" applyBorder="1" applyAlignment="1">
      <alignment horizontal="right" vertical="center" wrapText="1"/>
    </xf>
    <xf numFmtId="164" fontId="2" fillId="0" borderId="3" xfId="1" applyNumberFormat="1" applyFont="1" applyFill="1" applyBorder="1" applyAlignment="1">
      <alignment horizontal="right" vertical="center" wrapText="1"/>
    </xf>
    <xf numFmtId="164" fontId="2" fillId="0" borderId="6" xfId="1" applyNumberFormat="1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right"/>
    </xf>
    <xf numFmtId="0" fontId="7" fillId="0" borderId="1" xfId="0" applyFont="1" applyBorder="1"/>
    <xf numFmtId="164" fontId="4" fillId="0" borderId="1" xfId="1" applyNumberFormat="1" applyFont="1" applyBorder="1" applyAlignment="1">
      <alignment horizontal="right"/>
    </xf>
    <xf numFmtId="164" fontId="4" fillId="0" borderId="1" xfId="1" applyNumberFormat="1" applyFont="1" applyBorder="1"/>
    <xf numFmtId="0" fontId="7" fillId="3" borderId="1" xfId="0" applyFont="1" applyFill="1" applyBorder="1"/>
    <xf numFmtId="164" fontId="7" fillId="3" borderId="1" xfId="1" applyNumberFormat="1" applyFont="1" applyFill="1" applyBorder="1"/>
    <xf numFmtId="164" fontId="7" fillId="0" borderId="1" xfId="1" applyNumberFormat="1" applyFont="1" applyBorder="1"/>
    <xf numFmtId="0" fontId="7" fillId="0" borderId="3" xfId="0" applyFont="1" applyBorder="1" applyAlignment="1">
      <alignment horizontal="center"/>
    </xf>
    <xf numFmtId="164" fontId="7" fillId="0" borderId="3" xfId="1" applyNumberFormat="1" applyFont="1" applyBorder="1" applyAlignment="1">
      <alignment horizontal="right"/>
    </xf>
    <xf numFmtId="164" fontId="7" fillId="0" borderId="3" xfId="1" applyNumberFormat="1" applyFont="1" applyBorder="1"/>
    <xf numFmtId="0" fontId="7" fillId="0" borderId="1" xfId="0" applyFont="1" applyBorder="1" applyAlignment="1">
      <alignment horizontal="center"/>
    </xf>
    <xf numFmtId="0" fontId="8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64" fontId="8" fillId="0" borderId="2" xfId="1" applyNumberFormat="1" applyFont="1" applyFill="1" applyBorder="1" applyAlignment="1">
      <alignment horizontal="right" vertical="center" wrapText="1"/>
    </xf>
    <xf numFmtId="164" fontId="8" fillId="0" borderId="2" xfId="1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64" fontId="8" fillId="0" borderId="3" xfId="1" applyNumberFormat="1" applyFont="1" applyFill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6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2"/>
  <sheetViews>
    <sheetView workbookViewId="0">
      <selection activeCell="J31" sqref="J31"/>
    </sheetView>
  </sheetViews>
  <sheetFormatPr baseColWidth="10" defaultRowHeight="15" x14ac:dyDescent="0.25"/>
  <cols>
    <col min="1" max="1" width="14.85546875" bestFit="1" customWidth="1"/>
    <col min="2" max="2" width="16.7109375" bestFit="1" customWidth="1"/>
    <col min="3" max="3" width="15.5703125" bestFit="1" customWidth="1"/>
    <col min="4" max="6" width="14.5703125" bestFit="1" customWidth="1"/>
    <col min="7" max="7" width="14.5703125" customWidth="1"/>
    <col min="8" max="8" width="16.7109375" bestFit="1" customWidth="1"/>
  </cols>
  <sheetData>
    <row r="4" spans="1:8" ht="15.75" thickBot="1" x14ac:dyDescent="0.3"/>
    <row r="5" spans="1:8" ht="15.75" thickBot="1" x14ac:dyDescent="0.3">
      <c r="A5" s="31" t="s">
        <v>66</v>
      </c>
      <c r="B5" s="32"/>
      <c r="C5" s="32"/>
      <c r="D5" s="32"/>
      <c r="E5" s="32"/>
      <c r="F5" s="32"/>
      <c r="G5" s="32"/>
      <c r="H5" s="33"/>
    </row>
    <row r="6" spans="1:8" x14ac:dyDescent="0.25">
      <c r="A6" s="34" t="s">
        <v>0</v>
      </c>
      <c r="B6" s="35" t="s">
        <v>1</v>
      </c>
      <c r="C6" s="34" t="s">
        <v>2</v>
      </c>
      <c r="D6" s="34" t="s">
        <v>3</v>
      </c>
      <c r="E6" s="34" t="s">
        <v>4</v>
      </c>
      <c r="F6" s="34" t="s">
        <v>5</v>
      </c>
      <c r="G6" s="34" t="s">
        <v>59</v>
      </c>
      <c r="H6" s="34" t="s">
        <v>6</v>
      </c>
    </row>
    <row r="7" spans="1:8" x14ac:dyDescent="0.25">
      <c r="A7" s="36">
        <v>1</v>
      </c>
      <c r="B7" s="37">
        <v>40693030.619999997</v>
      </c>
      <c r="C7" s="38">
        <v>4170085.56</v>
      </c>
      <c r="D7" s="37">
        <v>3123877.1</v>
      </c>
      <c r="E7" s="38">
        <v>1036634.81</v>
      </c>
      <c r="F7" s="38">
        <v>254898.89</v>
      </c>
      <c r="G7" s="38">
        <v>385241.58</v>
      </c>
      <c r="H7" s="38">
        <f>SUM(B7:G7)</f>
        <v>49663768.560000002</v>
      </c>
    </row>
    <row r="8" spans="1:8" x14ac:dyDescent="0.25">
      <c r="A8" s="36">
        <v>2</v>
      </c>
      <c r="B8" s="37">
        <v>36804787.390000001</v>
      </c>
      <c r="C8" s="38">
        <v>1450328.71</v>
      </c>
      <c r="D8" s="37">
        <v>1482654.15</v>
      </c>
      <c r="E8" s="38">
        <v>1415461.11</v>
      </c>
      <c r="F8" s="38">
        <v>50551.11</v>
      </c>
      <c r="G8" s="38">
        <f>1008000+182410.87+19137.58</f>
        <v>1209548.4500000002</v>
      </c>
      <c r="H8" s="38">
        <f t="shared" ref="H8:H16" si="0">SUM(B8:G8)</f>
        <v>42413330.920000002</v>
      </c>
    </row>
    <row r="9" spans="1:8" x14ac:dyDescent="0.25">
      <c r="A9" s="36">
        <v>3</v>
      </c>
      <c r="B9" s="37">
        <v>100000</v>
      </c>
      <c r="C9" s="38">
        <v>1216</v>
      </c>
      <c r="D9" s="37">
        <v>1600</v>
      </c>
      <c r="E9" s="38">
        <v>6300</v>
      </c>
      <c r="F9" s="38">
        <v>0</v>
      </c>
      <c r="G9" s="38">
        <v>137854.23000000001</v>
      </c>
      <c r="H9" s="38">
        <f t="shared" si="0"/>
        <v>246970.23</v>
      </c>
    </row>
    <row r="10" spans="1:8" x14ac:dyDescent="0.25">
      <c r="A10" s="36">
        <v>4</v>
      </c>
      <c r="B10" s="37">
        <v>25514451.789999999</v>
      </c>
      <c r="C10" s="38">
        <v>364140</v>
      </c>
      <c r="D10" s="37">
        <v>374000</v>
      </c>
      <c r="E10" s="38">
        <v>0</v>
      </c>
      <c r="F10" s="38">
        <v>0</v>
      </c>
      <c r="G10" s="38">
        <v>0</v>
      </c>
      <c r="H10" s="38">
        <f t="shared" si="0"/>
        <v>26252591.789999999</v>
      </c>
    </row>
    <row r="11" spans="1:8" x14ac:dyDescent="0.25">
      <c r="A11" s="36">
        <v>5</v>
      </c>
      <c r="B11" s="37">
        <v>50000</v>
      </c>
      <c r="C11" s="37">
        <v>0</v>
      </c>
      <c r="D11" s="37">
        <v>0</v>
      </c>
      <c r="E11" s="38">
        <v>0</v>
      </c>
      <c r="F11" s="38">
        <v>12000</v>
      </c>
      <c r="G11" s="38">
        <v>0</v>
      </c>
      <c r="H11" s="38">
        <f t="shared" si="0"/>
        <v>62000</v>
      </c>
    </row>
    <row r="12" spans="1:8" x14ac:dyDescent="0.25">
      <c r="A12" s="36">
        <v>6</v>
      </c>
      <c r="B12" s="37">
        <v>7825561.6200000001</v>
      </c>
      <c r="C12" s="38">
        <v>84100</v>
      </c>
      <c r="D12" s="37">
        <v>9000</v>
      </c>
      <c r="E12" s="38">
        <v>20500</v>
      </c>
      <c r="F12" s="38">
        <v>3000</v>
      </c>
      <c r="G12" s="38">
        <v>0</v>
      </c>
      <c r="H12" s="38">
        <f t="shared" si="0"/>
        <v>7942161.6200000001</v>
      </c>
    </row>
    <row r="13" spans="1:8" x14ac:dyDescent="0.25">
      <c r="A13" s="36">
        <v>7</v>
      </c>
      <c r="B13" s="37">
        <v>1016000</v>
      </c>
      <c r="C13" s="38">
        <v>0</v>
      </c>
      <c r="D13" s="37">
        <v>0</v>
      </c>
      <c r="E13" s="38">
        <v>0</v>
      </c>
      <c r="F13" s="38">
        <v>0</v>
      </c>
      <c r="G13" s="38">
        <v>0</v>
      </c>
      <c r="H13" s="38">
        <f t="shared" si="0"/>
        <v>1016000</v>
      </c>
    </row>
    <row r="14" spans="1:8" x14ac:dyDescent="0.25">
      <c r="A14" s="39" t="s">
        <v>54</v>
      </c>
      <c r="B14" s="40">
        <f>SUM(B7:B13)</f>
        <v>112003831.41999999</v>
      </c>
      <c r="C14" s="40">
        <f t="shared" ref="C14:G14" si="1">SUM(C7:C13)</f>
        <v>6069870.2699999996</v>
      </c>
      <c r="D14" s="40">
        <f t="shared" si="1"/>
        <v>4991131.25</v>
      </c>
      <c r="E14" s="40">
        <f t="shared" si="1"/>
        <v>2478895.92</v>
      </c>
      <c r="F14" s="40">
        <f t="shared" si="1"/>
        <v>320450</v>
      </c>
      <c r="G14" s="40">
        <f t="shared" si="1"/>
        <v>1732644.2600000002</v>
      </c>
      <c r="H14" s="41">
        <f>SUM(B14:G14)</f>
        <v>127596823.11999999</v>
      </c>
    </row>
    <row r="15" spans="1:8" x14ac:dyDescent="0.25">
      <c r="A15" s="36">
        <v>8</v>
      </c>
      <c r="B15" s="37">
        <v>90000</v>
      </c>
      <c r="C15" s="38">
        <v>25000</v>
      </c>
      <c r="D15" s="37">
        <v>12000</v>
      </c>
      <c r="E15" s="38">
        <v>4120</v>
      </c>
      <c r="F15" s="38">
        <v>0</v>
      </c>
      <c r="G15" s="38">
        <v>0</v>
      </c>
      <c r="H15" s="38">
        <f t="shared" si="0"/>
        <v>131120</v>
      </c>
    </row>
    <row r="16" spans="1:8" x14ac:dyDescent="0.25">
      <c r="A16" s="36">
        <v>9</v>
      </c>
      <c r="B16" s="37">
        <v>0</v>
      </c>
      <c r="C16" s="38">
        <v>0</v>
      </c>
      <c r="D16" s="37">
        <v>0</v>
      </c>
      <c r="E16" s="38">
        <v>0</v>
      </c>
      <c r="F16" s="38">
        <v>0</v>
      </c>
      <c r="G16" s="38">
        <v>0</v>
      </c>
      <c r="H16" s="38">
        <f t="shared" si="0"/>
        <v>0</v>
      </c>
    </row>
    <row r="17" spans="1:10" ht="15.75" thickBot="1" x14ac:dyDescent="0.3">
      <c r="A17" s="42" t="s">
        <v>7</v>
      </c>
      <c r="B17" s="43">
        <f t="shared" ref="B17:E17" si="2">SUM(B14:B16)</f>
        <v>112093831.41999999</v>
      </c>
      <c r="C17" s="43">
        <f t="shared" si="2"/>
        <v>6094870.2699999996</v>
      </c>
      <c r="D17" s="43">
        <f t="shared" si="2"/>
        <v>5003131.25</v>
      </c>
      <c r="E17" s="44">
        <f t="shared" si="2"/>
        <v>2483015.92</v>
      </c>
      <c r="F17" s="44">
        <f>SUM(F14:F16)</f>
        <v>320450</v>
      </c>
      <c r="G17" s="44">
        <f>SUM(G14:G16)</f>
        <v>1732644.2600000002</v>
      </c>
      <c r="H17" s="41">
        <f>SUM(B17:G17)</f>
        <v>127727943.11999999</v>
      </c>
    </row>
    <row r="18" spans="1:10" ht="15.75" thickBot="1" x14ac:dyDescent="0.3">
      <c r="A18" s="31" t="s">
        <v>67</v>
      </c>
      <c r="B18" s="32"/>
      <c r="C18" s="32"/>
      <c r="D18" s="32"/>
      <c r="E18" s="32"/>
      <c r="F18" s="32"/>
      <c r="G18" s="32"/>
      <c r="H18" s="33"/>
    </row>
    <row r="19" spans="1:10" x14ac:dyDescent="0.25">
      <c r="A19" s="34" t="s">
        <v>0</v>
      </c>
      <c r="B19" s="34" t="s">
        <v>1</v>
      </c>
      <c r="C19" s="34" t="s">
        <v>2</v>
      </c>
      <c r="D19" s="34" t="s">
        <v>3</v>
      </c>
      <c r="E19" s="34" t="s">
        <v>4</v>
      </c>
      <c r="F19" s="34" t="s">
        <v>5</v>
      </c>
      <c r="G19" s="34" t="s">
        <v>59</v>
      </c>
      <c r="H19" s="34" t="s">
        <v>6</v>
      </c>
    </row>
    <row r="20" spans="1:10" x14ac:dyDescent="0.25">
      <c r="A20" s="36">
        <v>1</v>
      </c>
      <c r="B20" s="38">
        <v>57866770.960000001</v>
      </c>
      <c r="C20" s="38">
        <v>0</v>
      </c>
      <c r="D20" s="38">
        <v>0</v>
      </c>
      <c r="E20" s="38">
        <v>0</v>
      </c>
      <c r="F20" s="38">
        <v>0</v>
      </c>
      <c r="G20" s="38">
        <v>0</v>
      </c>
      <c r="H20" s="38">
        <f>SUM(B20:G20)</f>
        <v>57866770.960000001</v>
      </c>
    </row>
    <row r="21" spans="1:10" x14ac:dyDescent="0.25">
      <c r="A21" s="36">
        <v>2</v>
      </c>
      <c r="B21" s="38">
        <v>6105815.1100000003</v>
      </c>
      <c r="C21" s="38">
        <v>0</v>
      </c>
      <c r="D21" s="38">
        <v>0</v>
      </c>
      <c r="E21" s="38">
        <v>0</v>
      </c>
      <c r="F21" s="38">
        <v>0</v>
      </c>
      <c r="G21" s="38">
        <v>0</v>
      </c>
      <c r="H21" s="38">
        <f t="shared" ref="H21:H30" si="3">SUM(B21:G21)</f>
        <v>6105815.1100000003</v>
      </c>
    </row>
    <row r="22" spans="1:10" x14ac:dyDescent="0.25">
      <c r="A22" s="36">
        <v>3</v>
      </c>
      <c r="B22" s="38">
        <v>8091736.1299999999</v>
      </c>
      <c r="C22" s="38">
        <v>509000</v>
      </c>
      <c r="D22" s="38">
        <v>103000</v>
      </c>
      <c r="E22" s="38">
        <v>16000</v>
      </c>
      <c r="F22" s="38">
        <v>35000</v>
      </c>
      <c r="G22" s="38">
        <v>0</v>
      </c>
      <c r="H22" s="38">
        <f t="shared" si="3"/>
        <v>8754736.129999999</v>
      </c>
    </row>
    <row r="23" spans="1:10" x14ac:dyDescent="0.25">
      <c r="A23" s="36">
        <v>4</v>
      </c>
      <c r="B23" s="38">
        <v>35263097.060000002</v>
      </c>
      <c r="C23" s="38">
        <v>5539950.2699999996</v>
      </c>
      <c r="D23" s="38">
        <v>4888131.25</v>
      </c>
      <c r="E23" s="38">
        <v>1962895.92</v>
      </c>
      <c r="F23" s="38">
        <v>285000</v>
      </c>
      <c r="G23" s="38">
        <v>225000</v>
      </c>
      <c r="H23" s="38">
        <f t="shared" si="3"/>
        <v>48164074.5</v>
      </c>
    </row>
    <row r="24" spans="1:10" x14ac:dyDescent="0.25">
      <c r="A24" s="36">
        <v>5</v>
      </c>
      <c r="B24" s="38">
        <v>475500</v>
      </c>
      <c r="C24" s="38">
        <v>20920</v>
      </c>
      <c r="D24" s="38">
        <v>0</v>
      </c>
      <c r="E24" s="38">
        <v>500000</v>
      </c>
      <c r="F24" s="38">
        <v>450</v>
      </c>
      <c r="G24" s="38">
        <f>1495000-187804.86+439200+295.87-G23</f>
        <v>1521691.0100000002</v>
      </c>
      <c r="H24" s="38">
        <f t="shared" si="3"/>
        <v>2518561.0100000002</v>
      </c>
    </row>
    <row r="25" spans="1:10" x14ac:dyDescent="0.25">
      <c r="A25" s="36">
        <v>6</v>
      </c>
      <c r="B25" s="38">
        <v>3339349.16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f t="shared" si="3"/>
        <v>3339349.16</v>
      </c>
    </row>
    <row r="26" spans="1:10" x14ac:dyDescent="0.25">
      <c r="A26" s="36">
        <v>7</v>
      </c>
      <c r="B26" s="38">
        <v>861563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f t="shared" si="3"/>
        <v>861563</v>
      </c>
    </row>
    <row r="27" spans="1:10" x14ac:dyDescent="0.25">
      <c r="A27" s="39" t="s">
        <v>54</v>
      </c>
      <c r="B27" s="40">
        <f>SUM(B20:B26)</f>
        <v>112003831.42</v>
      </c>
      <c r="C27" s="40">
        <f t="shared" ref="C27:E27" si="4">SUM(C20:C26)</f>
        <v>6069870.2699999996</v>
      </c>
      <c r="D27" s="40">
        <f t="shared" si="4"/>
        <v>4991131.25</v>
      </c>
      <c r="E27" s="40">
        <f t="shared" si="4"/>
        <v>2478895.92</v>
      </c>
      <c r="F27" s="40">
        <f>SUM(F20:F26)</f>
        <v>320450</v>
      </c>
      <c r="G27" s="40">
        <f>SUM(G20:G26)</f>
        <v>1746691.0100000002</v>
      </c>
      <c r="H27" s="41">
        <f>SUM(B27:G27)</f>
        <v>127610869.87</v>
      </c>
    </row>
    <row r="28" spans="1:10" x14ac:dyDescent="0.25">
      <c r="A28" s="36">
        <v>8</v>
      </c>
      <c r="B28" s="38">
        <v>90000</v>
      </c>
      <c r="C28" s="38">
        <v>25000</v>
      </c>
      <c r="D28" s="38">
        <v>12000</v>
      </c>
      <c r="E28" s="38">
        <v>4120</v>
      </c>
      <c r="F28" s="38">
        <v>0</v>
      </c>
      <c r="G28" s="38">
        <v>0</v>
      </c>
      <c r="H28" s="38">
        <f t="shared" si="3"/>
        <v>131120</v>
      </c>
    </row>
    <row r="29" spans="1:10" x14ac:dyDescent="0.25">
      <c r="A29" s="36">
        <v>9</v>
      </c>
      <c r="B29" s="38">
        <v>0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f t="shared" si="3"/>
        <v>0</v>
      </c>
    </row>
    <row r="30" spans="1:10" x14ac:dyDescent="0.25">
      <c r="A30" s="45" t="s">
        <v>7</v>
      </c>
      <c r="B30" s="41">
        <f>SUM(B27:B29)</f>
        <v>112093831.42</v>
      </c>
      <c r="C30" s="41">
        <f>SUM(C27:C29)</f>
        <v>6094870.2699999996</v>
      </c>
      <c r="D30" s="41">
        <f t="shared" ref="D30:G30" si="5">SUM(D27:D29)</f>
        <v>5003131.25</v>
      </c>
      <c r="E30" s="41">
        <f t="shared" si="5"/>
        <v>2483015.92</v>
      </c>
      <c r="F30" s="41">
        <f t="shared" si="5"/>
        <v>320450</v>
      </c>
      <c r="G30" s="41">
        <f t="shared" si="5"/>
        <v>1746691.0100000002</v>
      </c>
      <c r="H30" s="41">
        <f t="shared" si="3"/>
        <v>127741989.87</v>
      </c>
      <c r="J30" s="60"/>
    </row>
    <row r="32" spans="1:10" x14ac:dyDescent="0.25">
      <c r="H32" s="60"/>
    </row>
  </sheetData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2"/>
  <sheetViews>
    <sheetView tabSelected="1" zoomScale="150" zoomScaleNormal="150" workbookViewId="0">
      <selection activeCell="B4" sqref="B4:I12"/>
    </sheetView>
  </sheetViews>
  <sheetFormatPr baseColWidth="10" defaultRowHeight="15" x14ac:dyDescent="0.25"/>
  <cols>
    <col min="2" max="2" width="44.42578125" customWidth="1"/>
    <col min="3" max="3" width="9.7109375" bestFit="1" customWidth="1"/>
    <col min="4" max="4" width="7.140625" bestFit="1" customWidth="1"/>
    <col min="5" max="5" width="7.42578125" bestFit="1" customWidth="1"/>
    <col min="6" max="6" width="7" bestFit="1" customWidth="1"/>
    <col min="7" max="7" width="9.28515625" bestFit="1" customWidth="1"/>
    <col min="8" max="8" width="6.7109375" bestFit="1" customWidth="1"/>
    <col min="9" max="9" width="12.5703125" bestFit="1" customWidth="1"/>
  </cols>
  <sheetData>
    <row r="3" spans="2:9" ht="15.75" thickBot="1" x14ac:dyDescent="0.3"/>
    <row r="4" spans="2:9" ht="17.25" thickBot="1" x14ac:dyDescent="0.3">
      <c r="B4" s="46"/>
      <c r="C4" s="47" t="s">
        <v>1</v>
      </c>
      <c r="D4" s="47" t="s">
        <v>2</v>
      </c>
      <c r="E4" s="47" t="s">
        <v>3</v>
      </c>
      <c r="F4" s="47" t="s">
        <v>8</v>
      </c>
      <c r="G4" s="47" t="s">
        <v>5</v>
      </c>
      <c r="H4" s="47" t="s">
        <v>59</v>
      </c>
      <c r="I4" s="47" t="s">
        <v>9</v>
      </c>
    </row>
    <row r="5" spans="2:9" x14ac:dyDescent="0.25">
      <c r="B5" s="48" t="s">
        <v>60</v>
      </c>
      <c r="C5" s="49">
        <f>+'Anexo I'!B27</f>
        <v>112003831.42</v>
      </c>
      <c r="D5" s="49">
        <f>+'Anexo I'!C27</f>
        <v>6069870.2699999996</v>
      </c>
      <c r="E5" s="49">
        <f>+'Anexo I'!D27</f>
        <v>4991131.25</v>
      </c>
      <c r="F5" s="49">
        <f>+'Anexo I'!E27</f>
        <v>2478895.92</v>
      </c>
      <c r="G5" s="49">
        <f>+'Anexo I'!F27</f>
        <v>320450</v>
      </c>
      <c r="H5" s="49">
        <f>+'Anexo I'!G27</f>
        <v>1746691.0100000002</v>
      </c>
      <c r="I5" s="50">
        <f>SUM(C5:H5)</f>
        <v>127610869.87</v>
      </c>
    </row>
    <row r="6" spans="2:9" x14ac:dyDescent="0.25">
      <c r="B6" s="51" t="s">
        <v>61</v>
      </c>
      <c r="C6" s="52">
        <f>+'Anexo I'!B14</f>
        <v>112003831.41999999</v>
      </c>
      <c r="D6" s="52">
        <f>+'Anexo I'!C14</f>
        <v>6069870.2699999996</v>
      </c>
      <c r="E6" s="52">
        <f>+'Anexo I'!D14</f>
        <v>4991131.25</v>
      </c>
      <c r="F6" s="52">
        <f>+'Anexo I'!E14</f>
        <v>2478895.92</v>
      </c>
      <c r="G6" s="52">
        <f>+'Anexo I'!F14</f>
        <v>320450</v>
      </c>
      <c r="H6" s="52">
        <f>+'Anexo I'!G14</f>
        <v>1732644.2600000002</v>
      </c>
      <c r="I6" s="53">
        <f>SUM(C6:H6)</f>
        <v>127596823.11999999</v>
      </c>
    </row>
    <row r="7" spans="2:9" ht="16.5" x14ac:dyDescent="0.25">
      <c r="B7" s="54" t="s">
        <v>12</v>
      </c>
      <c r="C7" s="52">
        <f>C5-C6</f>
        <v>0</v>
      </c>
      <c r="D7" s="53">
        <f t="shared" ref="D7:H7" si="0">D5-D6</f>
        <v>0</v>
      </c>
      <c r="E7" s="53">
        <f t="shared" si="0"/>
        <v>0</v>
      </c>
      <c r="F7" s="53">
        <f t="shared" si="0"/>
        <v>0</v>
      </c>
      <c r="G7" s="53">
        <f t="shared" si="0"/>
        <v>0</v>
      </c>
      <c r="H7" s="53">
        <f t="shared" si="0"/>
        <v>14046.75</v>
      </c>
      <c r="I7" s="53">
        <f>I5-I6</f>
        <v>14046.750000014901</v>
      </c>
    </row>
    <row r="8" spans="2:9" x14ac:dyDescent="0.25">
      <c r="B8" s="51" t="s">
        <v>62</v>
      </c>
      <c r="C8" s="52">
        <v>0</v>
      </c>
      <c r="D8" s="53">
        <v>-5539950.2699999996</v>
      </c>
      <c r="E8" s="53">
        <v>-4243499.8899999997</v>
      </c>
      <c r="F8" s="53">
        <v>-1877895.92</v>
      </c>
      <c r="G8" s="53">
        <v>-142500</v>
      </c>
      <c r="H8" s="53">
        <v>-225000</v>
      </c>
      <c r="I8" s="53">
        <f>SUM(C8:H8)</f>
        <v>-12028846.08</v>
      </c>
    </row>
    <row r="9" spans="2:9" x14ac:dyDescent="0.25">
      <c r="B9" s="51" t="s">
        <v>63</v>
      </c>
      <c r="C9" s="52">
        <f>+D8+E8+F8+G8+H8</f>
        <v>-12028846.08</v>
      </c>
      <c r="D9" s="53">
        <v>0</v>
      </c>
      <c r="E9" s="53">
        <v>0</v>
      </c>
      <c r="F9" s="53">
        <v>0</v>
      </c>
      <c r="G9" s="53">
        <v>0</v>
      </c>
      <c r="H9" s="53">
        <v>0</v>
      </c>
      <c r="I9" s="53">
        <f>SUM(C9:H9)</f>
        <v>-12028846.08</v>
      </c>
    </row>
    <row r="10" spans="2:9" x14ac:dyDescent="0.25">
      <c r="B10" s="51" t="s">
        <v>64</v>
      </c>
      <c r="C10" s="52">
        <f>C5+C8</f>
        <v>112003831.42</v>
      </c>
      <c r="D10" s="53">
        <f>D5+D8</f>
        <v>529920</v>
      </c>
      <c r="E10" s="53">
        <f t="shared" ref="E10:I10" si="1">E5+E8</f>
        <v>747631.36000000034</v>
      </c>
      <c r="F10" s="53">
        <f t="shared" si="1"/>
        <v>601000</v>
      </c>
      <c r="G10" s="53">
        <f t="shared" si="1"/>
        <v>177950</v>
      </c>
      <c r="H10" s="53">
        <f t="shared" si="1"/>
        <v>1521691.0100000002</v>
      </c>
      <c r="I10" s="53">
        <f t="shared" si="1"/>
        <v>115582023.79000001</v>
      </c>
    </row>
    <row r="11" spans="2:9" ht="15.75" thickBot="1" x14ac:dyDescent="0.3">
      <c r="B11" s="55" t="s">
        <v>65</v>
      </c>
      <c r="C11" s="56">
        <f>C6+C9</f>
        <v>99974985.339999989</v>
      </c>
      <c r="D11" s="57">
        <f t="shared" ref="D11:H11" si="2">D6+D9</f>
        <v>6069870.2699999996</v>
      </c>
      <c r="E11" s="57">
        <f t="shared" si="2"/>
        <v>4991131.25</v>
      </c>
      <c r="F11" s="57">
        <f t="shared" si="2"/>
        <v>2478895.92</v>
      </c>
      <c r="G11" s="57">
        <f t="shared" si="2"/>
        <v>320450</v>
      </c>
      <c r="H11" s="57">
        <f t="shared" si="2"/>
        <v>1732644.2600000002</v>
      </c>
      <c r="I11" s="57">
        <f>I6+I9</f>
        <v>115567977.03999999</v>
      </c>
    </row>
    <row r="12" spans="2:9" ht="15.75" thickBot="1" x14ac:dyDescent="0.3">
      <c r="B12" s="46" t="s">
        <v>15</v>
      </c>
      <c r="C12" s="58">
        <f>C10-C11</f>
        <v>12028846.080000013</v>
      </c>
      <c r="D12" s="59">
        <f>D10-D11</f>
        <v>-5539950.2699999996</v>
      </c>
      <c r="E12" s="59">
        <f>E10-E11</f>
        <v>-4243499.8899999997</v>
      </c>
      <c r="F12" s="59">
        <f t="shared" ref="F12:I12" si="3">F10-F11</f>
        <v>-1877895.92</v>
      </c>
      <c r="G12" s="59">
        <f t="shared" si="3"/>
        <v>-142500</v>
      </c>
      <c r="H12" s="59">
        <f t="shared" si="3"/>
        <v>-210953.25</v>
      </c>
      <c r="I12" s="59">
        <f t="shared" si="3"/>
        <v>14046.750000014901</v>
      </c>
    </row>
  </sheetData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62"/>
  <sheetViews>
    <sheetView topLeftCell="A35" workbookViewId="0">
      <selection activeCell="I53" sqref="B5:I53"/>
    </sheetView>
  </sheetViews>
  <sheetFormatPr baseColWidth="10" defaultRowHeight="15" x14ac:dyDescent="0.25"/>
  <cols>
    <col min="2" max="2" width="59.42578125" customWidth="1"/>
    <col min="3" max="3" width="19.140625" bestFit="1" customWidth="1"/>
    <col min="4" max="6" width="18.28515625" bestFit="1" customWidth="1"/>
    <col min="7" max="7" width="16.42578125" bestFit="1" customWidth="1"/>
    <col min="8" max="8" width="16.42578125" customWidth="1"/>
    <col min="9" max="9" width="17.140625" bestFit="1" customWidth="1"/>
  </cols>
  <sheetData>
    <row r="4" spans="2:9" ht="15.75" thickBot="1" x14ac:dyDescent="0.3"/>
    <row r="5" spans="2:9" ht="23.25" thickBot="1" x14ac:dyDescent="0.3">
      <c r="B5" s="3"/>
      <c r="C5" s="4" t="s">
        <v>1</v>
      </c>
      <c r="D5" s="4" t="s">
        <v>2</v>
      </c>
      <c r="E5" s="4" t="s">
        <v>3</v>
      </c>
      <c r="F5" s="4" t="s">
        <v>8</v>
      </c>
      <c r="G5" s="4" t="s">
        <v>5</v>
      </c>
      <c r="H5" s="1" t="s">
        <v>59</v>
      </c>
      <c r="I5" s="5" t="s">
        <v>9</v>
      </c>
    </row>
    <row r="6" spans="2:9" ht="22.5" x14ac:dyDescent="0.25">
      <c r="B6" s="6" t="s">
        <v>10</v>
      </c>
      <c r="C6" s="28">
        <f>+'Anexo II'!C5</f>
        <v>112003831.42</v>
      </c>
      <c r="D6" s="28">
        <f>+'Anexo II'!D5</f>
        <v>6069870.2699999996</v>
      </c>
      <c r="E6" s="28">
        <f>+'Anexo II'!E5</f>
        <v>4991131.25</v>
      </c>
      <c r="F6" s="28">
        <f>+'Anexo II'!F5</f>
        <v>2478895.92</v>
      </c>
      <c r="G6" s="28">
        <f>+'Anexo II'!G5</f>
        <v>320450</v>
      </c>
      <c r="H6" s="28">
        <f>+'Anexo II'!H5</f>
        <v>1746691.0100000002</v>
      </c>
      <c r="I6" s="24">
        <f>SUM(C6:H6)</f>
        <v>127610869.87</v>
      </c>
    </row>
    <row r="7" spans="2:9" ht="22.5" x14ac:dyDescent="0.25">
      <c r="B7" s="8" t="s">
        <v>11</v>
      </c>
      <c r="C7" s="27">
        <f>+'Anexo II'!C6</f>
        <v>112003831.41999999</v>
      </c>
      <c r="D7" s="27">
        <f>+'Anexo II'!D6</f>
        <v>6069870.2699999996</v>
      </c>
      <c r="E7" s="27">
        <f>+'Anexo II'!E6</f>
        <v>4991131.25</v>
      </c>
      <c r="F7" s="27">
        <f>+'Anexo II'!F6</f>
        <v>2478895.92</v>
      </c>
      <c r="G7" s="27">
        <f>+'Anexo II'!G6</f>
        <v>320450</v>
      </c>
      <c r="H7" s="27">
        <f>+'Anexo II'!H6</f>
        <v>1732644.2600000002</v>
      </c>
      <c r="I7" s="23">
        <f>SUM(C7:H7)</f>
        <v>127596823.11999999</v>
      </c>
    </row>
    <row r="8" spans="2:9" ht="22.5" x14ac:dyDescent="0.25">
      <c r="B8" s="10" t="s">
        <v>12</v>
      </c>
      <c r="C8" s="27">
        <f>C6-C7</f>
        <v>0</v>
      </c>
      <c r="D8" s="23">
        <f t="shared" ref="D8:H8" si="0">D6-D7</f>
        <v>0</v>
      </c>
      <c r="E8" s="23">
        <f t="shared" si="0"/>
        <v>0</v>
      </c>
      <c r="F8" s="23">
        <f t="shared" si="0"/>
        <v>0</v>
      </c>
      <c r="G8" s="23">
        <f t="shared" si="0"/>
        <v>0</v>
      </c>
      <c r="H8" s="23">
        <f t="shared" si="0"/>
        <v>14046.75</v>
      </c>
      <c r="I8" s="23">
        <f>I6-I7</f>
        <v>14046.750000014901</v>
      </c>
    </row>
    <row r="9" spans="2:9" ht="22.5" x14ac:dyDescent="0.25">
      <c r="B9" s="8" t="s">
        <v>13</v>
      </c>
      <c r="C9" s="27">
        <v>0</v>
      </c>
      <c r="D9" s="23">
        <f>+'Anexo II'!D8</f>
        <v>-5539950.2699999996</v>
      </c>
      <c r="E9" s="23">
        <f>+'Anexo II'!E8</f>
        <v>-4243499.8899999997</v>
      </c>
      <c r="F9" s="23">
        <f>+'Anexo II'!F8</f>
        <v>-1877895.92</v>
      </c>
      <c r="G9" s="23">
        <f>+'Anexo II'!G8</f>
        <v>-142500</v>
      </c>
      <c r="H9" s="23">
        <f>+'Anexo II'!H8</f>
        <v>-225000</v>
      </c>
      <c r="I9" s="23">
        <f>SUM(C9:H9)</f>
        <v>-12028846.08</v>
      </c>
    </row>
    <row r="10" spans="2:9" ht="22.5" x14ac:dyDescent="0.25">
      <c r="B10" s="8" t="s">
        <v>14</v>
      </c>
      <c r="C10" s="27">
        <f>+'Anexo II'!C9</f>
        <v>-12028846.08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3">
        <f>SUM(C10:H10)</f>
        <v>-12028846.08</v>
      </c>
    </row>
    <row r="11" spans="2:9" ht="22.5" x14ac:dyDescent="0.25">
      <c r="B11" s="8" t="s">
        <v>16</v>
      </c>
      <c r="C11" s="27">
        <f>C6+C9</f>
        <v>112003831.42</v>
      </c>
      <c r="D11" s="23">
        <f t="shared" ref="D11:I12" si="1">D6+D9</f>
        <v>529920</v>
      </c>
      <c r="E11" s="23">
        <f t="shared" si="1"/>
        <v>747631.36000000034</v>
      </c>
      <c r="F11" s="23">
        <f t="shared" si="1"/>
        <v>601000</v>
      </c>
      <c r="G11" s="23">
        <f t="shared" si="1"/>
        <v>177950</v>
      </c>
      <c r="H11" s="23">
        <f t="shared" si="1"/>
        <v>1521691.0100000002</v>
      </c>
      <c r="I11" s="23">
        <f t="shared" si="1"/>
        <v>115582023.79000001</v>
      </c>
    </row>
    <row r="12" spans="2:9" ht="23.25" thickBot="1" x14ac:dyDescent="0.3">
      <c r="B12" s="11" t="s">
        <v>17</v>
      </c>
      <c r="C12" s="29">
        <f>C7+C10</f>
        <v>99974985.339999989</v>
      </c>
      <c r="D12" s="25">
        <f t="shared" si="1"/>
        <v>6069870.2699999996</v>
      </c>
      <c r="E12" s="25">
        <f t="shared" si="1"/>
        <v>4991131.25</v>
      </c>
      <c r="F12" s="25">
        <f t="shared" si="1"/>
        <v>2478895.92</v>
      </c>
      <c r="G12" s="25">
        <f t="shared" si="1"/>
        <v>320450</v>
      </c>
      <c r="H12" s="25">
        <f t="shared" si="1"/>
        <v>1732644.2600000002</v>
      </c>
      <c r="I12" s="25">
        <f>I7+I10</f>
        <v>115567977.03999999</v>
      </c>
    </row>
    <row r="13" spans="2:9" ht="23.25" thickBot="1" x14ac:dyDescent="0.3">
      <c r="B13" s="12" t="s">
        <v>15</v>
      </c>
      <c r="C13" s="30">
        <f>C11-C12</f>
        <v>12028846.080000013</v>
      </c>
      <c r="D13" s="26">
        <f t="shared" ref="D13:H13" si="2">D11-D12</f>
        <v>-5539950.2699999996</v>
      </c>
      <c r="E13" s="26">
        <f t="shared" si="2"/>
        <v>-4243499.8899999997</v>
      </c>
      <c r="F13" s="26">
        <f t="shared" si="2"/>
        <v>-1877895.92</v>
      </c>
      <c r="G13" s="26">
        <f t="shared" si="2"/>
        <v>-142500</v>
      </c>
      <c r="H13" s="26">
        <f t="shared" si="2"/>
        <v>-210953.25</v>
      </c>
      <c r="I13" s="26">
        <f>I11-I12</f>
        <v>14046.750000014901</v>
      </c>
    </row>
    <row r="14" spans="2:9" x14ac:dyDescent="0.25">
      <c r="B14" s="14" t="s">
        <v>18</v>
      </c>
      <c r="C14" s="15"/>
      <c r="D14" s="15"/>
      <c r="E14" s="15"/>
      <c r="F14" s="15"/>
      <c r="G14" s="15"/>
      <c r="H14" s="15"/>
      <c r="I14" s="7"/>
    </row>
    <row r="15" spans="2:9" ht="22.5" x14ac:dyDescent="0.25">
      <c r="B15" s="16" t="s">
        <v>19</v>
      </c>
      <c r="C15" s="17">
        <f>SUM(C16:C18)</f>
        <v>0</v>
      </c>
      <c r="D15" s="17">
        <f t="shared" ref="D15:G15" si="3">SUM(D16:D18)</f>
        <v>0</v>
      </c>
      <c r="E15" s="17">
        <f t="shared" si="3"/>
        <v>0</v>
      </c>
      <c r="F15" s="17">
        <f t="shared" si="3"/>
        <v>0</v>
      </c>
      <c r="G15" s="17">
        <f t="shared" si="3"/>
        <v>0</v>
      </c>
      <c r="H15" s="17"/>
      <c r="I15" s="9">
        <f t="shared" ref="I15:I48" si="4">SUM(C15:G15)</f>
        <v>0</v>
      </c>
    </row>
    <row r="16" spans="2:9" x14ac:dyDescent="0.25">
      <c r="B16" s="22" t="s">
        <v>20</v>
      </c>
      <c r="C16" s="23">
        <v>0</v>
      </c>
      <c r="D16" s="23">
        <v>0</v>
      </c>
      <c r="E16" s="23">
        <v>0</v>
      </c>
      <c r="F16" s="23">
        <v>0</v>
      </c>
      <c r="G16" s="23">
        <v>0</v>
      </c>
      <c r="H16" s="23"/>
      <c r="I16" s="23">
        <f t="shared" si="4"/>
        <v>0</v>
      </c>
    </row>
    <row r="17" spans="2:9" x14ac:dyDescent="0.25">
      <c r="B17" s="22" t="s">
        <v>21</v>
      </c>
      <c r="C17" s="23">
        <v>0</v>
      </c>
      <c r="D17" s="23">
        <v>0</v>
      </c>
      <c r="E17" s="23">
        <v>0</v>
      </c>
      <c r="F17" s="23">
        <v>0</v>
      </c>
      <c r="G17" s="23">
        <v>0</v>
      </c>
      <c r="H17" s="23"/>
      <c r="I17" s="23">
        <f t="shared" si="4"/>
        <v>0</v>
      </c>
    </row>
    <row r="18" spans="2:9" x14ac:dyDescent="0.25">
      <c r="B18" s="22" t="s">
        <v>22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/>
      <c r="I18" s="23">
        <f t="shared" si="4"/>
        <v>0</v>
      </c>
    </row>
    <row r="19" spans="2:9" ht="33.75" x14ac:dyDescent="0.25">
      <c r="B19" s="8" t="s">
        <v>23</v>
      </c>
      <c r="C19" s="18">
        <f>SUM(C20:C22)</f>
        <v>0</v>
      </c>
      <c r="D19" s="18">
        <f t="shared" ref="D19:G19" si="5">SUM(D20:D22)</f>
        <v>0</v>
      </c>
      <c r="E19" s="18">
        <f t="shared" si="5"/>
        <v>0</v>
      </c>
      <c r="F19" s="18">
        <f t="shared" si="5"/>
        <v>0</v>
      </c>
      <c r="G19" s="18">
        <f t="shared" si="5"/>
        <v>0</v>
      </c>
      <c r="H19" s="18"/>
      <c r="I19" s="9">
        <f t="shared" si="4"/>
        <v>0</v>
      </c>
    </row>
    <row r="20" spans="2:9" x14ac:dyDescent="0.25">
      <c r="B20" s="22" t="s">
        <v>24</v>
      </c>
      <c r="C20" s="23">
        <v>0</v>
      </c>
      <c r="D20" s="23">
        <v>0</v>
      </c>
      <c r="E20" s="23">
        <v>0</v>
      </c>
      <c r="F20" s="23">
        <v>0</v>
      </c>
      <c r="G20" s="23">
        <v>0</v>
      </c>
      <c r="H20" s="23"/>
      <c r="I20" s="23">
        <f t="shared" si="4"/>
        <v>0</v>
      </c>
    </row>
    <row r="21" spans="2:9" x14ac:dyDescent="0.25">
      <c r="B21" s="22" t="s">
        <v>25</v>
      </c>
      <c r="C21" s="23">
        <v>0</v>
      </c>
      <c r="D21" s="23">
        <v>0</v>
      </c>
      <c r="E21" s="23">
        <v>0</v>
      </c>
      <c r="F21" s="23">
        <v>0</v>
      </c>
      <c r="G21" s="23">
        <v>0</v>
      </c>
      <c r="H21" s="23"/>
      <c r="I21" s="23">
        <f t="shared" si="4"/>
        <v>0</v>
      </c>
    </row>
    <row r="22" spans="2:9" x14ac:dyDescent="0.25">
      <c r="B22" s="22" t="s">
        <v>35</v>
      </c>
      <c r="C22" s="23">
        <v>0</v>
      </c>
      <c r="D22" s="23">
        <v>0</v>
      </c>
      <c r="E22" s="23">
        <v>0</v>
      </c>
      <c r="F22" s="23">
        <v>0</v>
      </c>
      <c r="G22" s="23">
        <v>0</v>
      </c>
      <c r="H22" s="23"/>
      <c r="I22" s="23">
        <f t="shared" si="4"/>
        <v>0</v>
      </c>
    </row>
    <row r="23" spans="2:9" x14ac:dyDescent="0.25">
      <c r="B23" s="8" t="s">
        <v>26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/>
      <c r="I23" s="9">
        <f t="shared" si="4"/>
        <v>0</v>
      </c>
    </row>
    <row r="24" spans="2:9" ht="22.5" x14ac:dyDescent="0.25">
      <c r="B24" s="8" t="s">
        <v>27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/>
      <c r="I24" s="9">
        <f t="shared" si="4"/>
        <v>0</v>
      </c>
    </row>
    <row r="25" spans="2:9" x14ac:dyDescent="0.25">
      <c r="B25" s="8" t="s">
        <v>28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/>
      <c r="I25" s="9">
        <f t="shared" si="4"/>
        <v>0</v>
      </c>
    </row>
    <row r="26" spans="2:9" x14ac:dyDescent="0.25">
      <c r="B26" s="8" t="s">
        <v>29</v>
      </c>
      <c r="C26" s="17">
        <f>SUM(C27:C28)</f>
        <v>0</v>
      </c>
      <c r="D26" s="17">
        <f t="shared" ref="D26:G26" si="6">SUM(D27:D28)</f>
        <v>0</v>
      </c>
      <c r="E26" s="17">
        <f t="shared" si="6"/>
        <v>0</v>
      </c>
      <c r="F26" s="17">
        <f t="shared" si="6"/>
        <v>0</v>
      </c>
      <c r="G26" s="17">
        <f t="shared" si="6"/>
        <v>0</v>
      </c>
      <c r="H26" s="17"/>
      <c r="I26" s="9">
        <f t="shared" si="4"/>
        <v>0</v>
      </c>
    </row>
    <row r="27" spans="2:9" x14ac:dyDescent="0.25">
      <c r="B27" s="22" t="s">
        <v>30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/>
      <c r="I27" s="23">
        <f t="shared" si="4"/>
        <v>0</v>
      </c>
    </row>
    <row r="28" spans="2:9" x14ac:dyDescent="0.25">
      <c r="B28" s="22" t="s">
        <v>31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/>
      <c r="I28" s="23">
        <f t="shared" si="4"/>
        <v>0</v>
      </c>
    </row>
    <row r="29" spans="2:9" ht="22.5" x14ac:dyDescent="0.25">
      <c r="B29" s="8" t="s">
        <v>32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/>
      <c r="I29" s="9">
        <f t="shared" si="4"/>
        <v>0</v>
      </c>
    </row>
    <row r="30" spans="2:9" ht="22.5" x14ac:dyDescent="0.25">
      <c r="B30" s="8" t="s">
        <v>33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/>
      <c r="I30" s="9">
        <f t="shared" si="4"/>
        <v>0</v>
      </c>
    </row>
    <row r="31" spans="2:9" ht="22.5" x14ac:dyDescent="0.25">
      <c r="B31" s="8" t="s">
        <v>34</v>
      </c>
      <c r="C31" s="17">
        <f>SUM(C32:C35)</f>
        <v>0</v>
      </c>
      <c r="D31" s="17">
        <f t="shared" ref="D31:G31" si="7">SUM(D32:D35)</f>
        <v>0</v>
      </c>
      <c r="E31" s="17">
        <f t="shared" si="7"/>
        <v>0</v>
      </c>
      <c r="F31" s="17">
        <f t="shared" si="7"/>
        <v>0</v>
      </c>
      <c r="G31" s="17">
        <f t="shared" si="7"/>
        <v>0</v>
      </c>
      <c r="H31" s="17"/>
      <c r="I31" s="9">
        <f t="shared" si="4"/>
        <v>0</v>
      </c>
    </row>
    <row r="32" spans="2:9" x14ac:dyDescent="0.25">
      <c r="B32" s="22" t="s">
        <v>37</v>
      </c>
      <c r="C32" s="23">
        <v>0</v>
      </c>
      <c r="D32" s="23">
        <v>0</v>
      </c>
      <c r="E32" s="23">
        <v>0</v>
      </c>
      <c r="F32" s="23">
        <v>0</v>
      </c>
      <c r="G32" s="23">
        <v>0</v>
      </c>
      <c r="H32" s="23"/>
      <c r="I32" s="23">
        <f t="shared" si="4"/>
        <v>0</v>
      </c>
    </row>
    <row r="33" spans="2:9" x14ac:dyDescent="0.25">
      <c r="B33" s="22" t="s">
        <v>36</v>
      </c>
      <c r="C33" s="23">
        <v>0</v>
      </c>
      <c r="D33" s="23">
        <v>0</v>
      </c>
      <c r="E33" s="23">
        <v>0</v>
      </c>
      <c r="F33" s="23">
        <v>0</v>
      </c>
      <c r="G33" s="23">
        <v>0</v>
      </c>
      <c r="H33" s="23"/>
      <c r="I33" s="23">
        <f t="shared" si="4"/>
        <v>0</v>
      </c>
    </row>
    <row r="34" spans="2:9" x14ac:dyDescent="0.25">
      <c r="B34" s="22" t="s">
        <v>38</v>
      </c>
      <c r="C34" s="23">
        <v>0</v>
      </c>
      <c r="D34" s="23">
        <v>0</v>
      </c>
      <c r="E34" s="23">
        <v>0</v>
      </c>
      <c r="F34" s="23">
        <v>0</v>
      </c>
      <c r="G34" s="23">
        <v>0</v>
      </c>
      <c r="H34" s="23"/>
      <c r="I34" s="23">
        <f t="shared" si="4"/>
        <v>0</v>
      </c>
    </row>
    <row r="35" spans="2:9" x14ac:dyDescent="0.25">
      <c r="B35" s="22" t="s">
        <v>39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/>
      <c r="I35" s="23">
        <f t="shared" si="4"/>
        <v>0</v>
      </c>
    </row>
    <row r="36" spans="2:9" x14ac:dyDescent="0.25">
      <c r="B36" s="8" t="s">
        <v>40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/>
      <c r="I36" s="9">
        <f t="shared" si="4"/>
        <v>0</v>
      </c>
    </row>
    <row r="37" spans="2:9" x14ac:dyDescent="0.25">
      <c r="B37" s="8" t="s">
        <v>41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/>
      <c r="I37" s="9">
        <f t="shared" si="4"/>
        <v>0</v>
      </c>
    </row>
    <row r="38" spans="2:9" x14ac:dyDescent="0.25">
      <c r="B38" s="8" t="s">
        <v>55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/>
      <c r="I38" s="9">
        <f t="shared" si="4"/>
        <v>0</v>
      </c>
    </row>
    <row r="39" spans="2:9" x14ac:dyDescent="0.25">
      <c r="B39" s="8" t="s">
        <v>42</v>
      </c>
      <c r="C39" s="9">
        <v>0</v>
      </c>
      <c r="D39" s="9">
        <v>0</v>
      </c>
      <c r="E39" s="9">
        <v>0</v>
      </c>
      <c r="F39" s="9">
        <v>0</v>
      </c>
      <c r="G39" s="9">
        <v>0</v>
      </c>
      <c r="H39" s="9"/>
      <c r="I39" s="9">
        <f t="shared" si="4"/>
        <v>0</v>
      </c>
    </row>
    <row r="40" spans="2:9" ht="22.5" x14ac:dyDescent="0.25">
      <c r="B40" s="8" t="s">
        <v>43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/>
      <c r="I40" s="9">
        <f t="shared" si="4"/>
        <v>0</v>
      </c>
    </row>
    <row r="41" spans="2:9" x14ac:dyDescent="0.25">
      <c r="B41" s="8" t="s">
        <v>44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/>
      <c r="I41" s="9">
        <f t="shared" si="4"/>
        <v>0</v>
      </c>
    </row>
    <row r="42" spans="2:9" x14ac:dyDescent="0.25">
      <c r="B42" s="8" t="s">
        <v>45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/>
      <c r="I42" s="9">
        <f t="shared" si="4"/>
        <v>0</v>
      </c>
    </row>
    <row r="43" spans="2:9" x14ac:dyDescent="0.25">
      <c r="B43" s="8" t="s">
        <v>46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/>
      <c r="I43" s="9">
        <f t="shared" si="4"/>
        <v>0</v>
      </c>
    </row>
    <row r="44" spans="2:9" x14ac:dyDescent="0.25">
      <c r="B44" s="8" t="s">
        <v>47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/>
      <c r="I44" s="9">
        <f t="shared" si="4"/>
        <v>0</v>
      </c>
    </row>
    <row r="45" spans="2:9" x14ac:dyDescent="0.25">
      <c r="B45" s="8" t="s">
        <v>48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"/>
      <c r="I45" s="9">
        <f t="shared" si="4"/>
        <v>0</v>
      </c>
    </row>
    <row r="46" spans="2:9" x14ac:dyDescent="0.25">
      <c r="B46" s="8" t="s">
        <v>49</v>
      </c>
      <c r="C46" s="9">
        <v>0</v>
      </c>
      <c r="D46" s="9">
        <v>0</v>
      </c>
      <c r="E46" s="9">
        <v>0</v>
      </c>
      <c r="F46" s="9">
        <v>0</v>
      </c>
      <c r="G46" s="9">
        <v>0</v>
      </c>
      <c r="H46" s="9"/>
      <c r="I46" s="9">
        <f t="shared" si="4"/>
        <v>0</v>
      </c>
    </row>
    <row r="47" spans="2:9" x14ac:dyDescent="0.25">
      <c r="B47" s="8" t="s">
        <v>50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/>
      <c r="I47" s="9">
        <f t="shared" si="4"/>
        <v>0</v>
      </c>
    </row>
    <row r="48" spans="2:9" x14ac:dyDescent="0.25">
      <c r="B48" s="8" t="s">
        <v>51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/>
      <c r="I48" s="9">
        <f t="shared" si="4"/>
        <v>0</v>
      </c>
    </row>
    <row r="49" spans="2:9" x14ac:dyDescent="0.25">
      <c r="B49" s="8" t="s">
        <v>58</v>
      </c>
      <c r="C49" s="9">
        <f>SUM(C50:C51)</f>
        <v>0</v>
      </c>
      <c r="D49" s="9">
        <f t="shared" ref="D49:I49" si="8">SUM(D50:D51)</f>
        <v>0</v>
      </c>
      <c r="E49" s="9">
        <f t="shared" si="8"/>
        <v>0</v>
      </c>
      <c r="F49" s="9">
        <f t="shared" si="8"/>
        <v>0</v>
      </c>
      <c r="G49" s="9">
        <f t="shared" si="8"/>
        <v>0</v>
      </c>
      <c r="H49" s="9"/>
      <c r="I49" s="9">
        <f t="shared" si="8"/>
        <v>0</v>
      </c>
    </row>
    <row r="50" spans="2:9" x14ac:dyDescent="0.25">
      <c r="B50" s="22" t="s">
        <v>56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/>
      <c r="I50" s="9">
        <f t="shared" ref="I50:I51" si="9">SUM(C50:G50)</f>
        <v>0</v>
      </c>
    </row>
    <row r="51" spans="2:9" x14ac:dyDescent="0.25">
      <c r="B51" s="22" t="s">
        <v>57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/>
      <c r="I51" s="9">
        <f t="shared" si="9"/>
        <v>0</v>
      </c>
    </row>
    <row r="52" spans="2:9" ht="15.75" thickBot="1" x14ac:dyDescent="0.3">
      <c r="B52" s="19" t="s">
        <v>53</v>
      </c>
      <c r="C52" s="20">
        <f>SUM(C36:C49)+C31+C30+C29+C26+C25+C24+C23+C19+C15</f>
        <v>0</v>
      </c>
      <c r="D52" s="20">
        <f t="shared" ref="D52:I52" si="10">SUM(D36:D49)+D31+D30+D29+D26+D25+D24+D23+D19+D15</f>
        <v>0</v>
      </c>
      <c r="E52" s="20">
        <f t="shared" si="10"/>
        <v>0</v>
      </c>
      <c r="F52" s="20">
        <f t="shared" si="10"/>
        <v>0</v>
      </c>
      <c r="G52" s="20">
        <f t="shared" si="10"/>
        <v>0</v>
      </c>
      <c r="H52" s="20"/>
      <c r="I52" s="20">
        <f t="shared" si="10"/>
        <v>0</v>
      </c>
    </row>
    <row r="53" spans="2:9" ht="23.25" thickBot="1" x14ac:dyDescent="0.3">
      <c r="B53" s="12" t="s">
        <v>52</v>
      </c>
      <c r="C53" s="21">
        <f>C13+C52</f>
        <v>12028846.080000013</v>
      </c>
      <c r="D53" s="21">
        <f t="shared" ref="D53:H53" si="11">D13+D52</f>
        <v>-5539950.2699999996</v>
      </c>
      <c r="E53" s="21">
        <f t="shared" si="11"/>
        <v>-4243499.8899999997</v>
      </c>
      <c r="F53" s="21">
        <f t="shared" si="11"/>
        <v>-1877895.92</v>
      </c>
      <c r="G53" s="21">
        <f t="shared" si="11"/>
        <v>-142500</v>
      </c>
      <c r="H53" s="21">
        <f t="shared" si="11"/>
        <v>-210953.25</v>
      </c>
      <c r="I53" s="13">
        <f>SUM(C53:H53)</f>
        <v>14046.75000001397</v>
      </c>
    </row>
    <row r="54" spans="2:9" x14ac:dyDescent="0.25">
      <c r="B54" s="2"/>
      <c r="C54" s="2"/>
      <c r="D54" s="2"/>
      <c r="E54" s="2"/>
      <c r="F54" s="2"/>
      <c r="G54" s="2"/>
      <c r="H54" s="2"/>
      <c r="I54" s="2"/>
    </row>
    <row r="55" spans="2:9" x14ac:dyDescent="0.25">
      <c r="B55" s="2"/>
      <c r="C55" s="2"/>
      <c r="D55" s="2"/>
      <c r="E55" s="2"/>
      <c r="F55" s="2"/>
      <c r="G55" s="2"/>
      <c r="H55" s="2"/>
      <c r="I55" s="2"/>
    </row>
    <row r="56" spans="2:9" x14ac:dyDescent="0.25">
      <c r="B56" s="2"/>
      <c r="C56" s="2"/>
      <c r="D56" s="2"/>
      <c r="E56" s="2"/>
      <c r="F56" s="2"/>
      <c r="G56" s="2"/>
      <c r="H56" s="2"/>
      <c r="I56" s="2"/>
    </row>
    <row r="57" spans="2:9" x14ac:dyDescent="0.25">
      <c r="B57" s="2"/>
      <c r="C57" s="2"/>
      <c r="D57" s="2"/>
      <c r="E57" s="2"/>
      <c r="F57" s="2"/>
      <c r="G57" s="2"/>
      <c r="H57" s="2"/>
      <c r="I57" s="2"/>
    </row>
    <row r="58" spans="2:9" x14ac:dyDescent="0.25">
      <c r="B58" s="2"/>
      <c r="C58" s="2"/>
      <c r="D58" s="2"/>
      <c r="E58" s="2"/>
      <c r="F58" s="2"/>
      <c r="G58" s="2"/>
      <c r="H58" s="2"/>
      <c r="I58" s="2"/>
    </row>
    <row r="59" spans="2:9" x14ac:dyDescent="0.25">
      <c r="B59" s="2"/>
      <c r="C59" s="2"/>
      <c r="D59" s="2"/>
      <c r="E59" s="2"/>
      <c r="F59" s="2"/>
      <c r="G59" s="2"/>
      <c r="H59" s="2"/>
      <c r="I59" s="2"/>
    </row>
    <row r="60" spans="2:9" x14ac:dyDescent="0.25">
      <c r="B60" s="2"/>
      <c r="C60" s="2"/>
      <c r="D60" s="2"/>
      <c r="E60" s="2"/>
      <c r="F60" s="2"/>
      <c r="G60" s="2"/>
      <c r="H60" s="2"/>
      <c r="I60" s="2"/>
    </row>
    <row r="61" spans="2:9" x14ac:dyDescent="0.25">
      <c r="B61" s="2"/>
      <c r="C61" s="2"/>
      <c r="D61" s="2"/>
      <c r="E61" s="2"/>
      <c r="F61" s="2"/>
      <c r="G61" s="2"/>
      <c r="H61" s="2"/>
      <c r="I61" s="2"/>
    </row>
    <row r="62" spans="2:9" x14ac:dyDescent="0.25">
      <c r="B62" s="2"/>
      <c r="C62" s="2"/>
      <c r="D62" s="2"/>
      <c r="E62" s="2"/>
      <c r="F62" s="2"/>
      <c r="G62" s="2"/>
      <c r="H62" s="2"/>
      <c r="I62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Anexo I</vt:lpstr>
      <vt:lpstr>Anexo II</vt:lpstr>
      <vt:lpstr>Anexo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Ardila Bermejo</dc:creator>
  <cp:lastModifiedBy>Sergio Moreno Penguicha</cp:lastModifiedBy>
  <cp:lastPrinted>2018-11-07T08:09:04Z</cp:lastPrinted>
  <dcterms:created xsi:type="dcterms:W3CDTF">2016-04-12T16:08:44Z</dcterms:created>
  <dcterms:modified xsi:type="dcterms:W3CDTF">2020-07-23T06:02:05Z</dcterms:modified>
</cp:coreProperties>
</file>